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aiquel\Desktop\"/>
    </mc:Choice>
  </mc:AlternateContent>
  <xr:revisionPtr revIDLastSave="0" documentId="13_ncr:1_{3CA4E004-2AAF-470E-B15F-E1F07CDBD109}" xr6:coauthVersionLast="37" xr6:coauthVersionMax="37" xr10:uidLastSave="{00000000-0000-0000-0000-000000000000}"/>
  <bookViews>
    <workbookView xWindow="-15" yWindow="45" windowWidth="15330" windowHeight="4410" tabRatio="754" xr2:uid="{00000000-000D-0000-FFFF-FFFF00000000}"/>
  </bookViews>
  <sheets>
    <sheet name="Orçamento" sheetId="29" r:id="rId1"/>
    <sheet name="Cronograma Físico-Financeiro" sheetId="31" r:id="rId2"/>
    <sheet name="BDI - TCU" sheetId="35" r:id="rId3"/>
  </sheets>
  <definedNames>
    <definedName name="_xlnm.Print_Area" localSheetId="2">'BDI - TCU'!$A$1:$O$88</definedName>
    <definedName name="_xlnm.Print_Area" localSheetId="1">'Cronograma Físico-Financeiro'!$A$1:$P$72</definedName>
    <definedName name="_xlnm.Print_Area" localSheetId="0">Orçamento!$A$1:$L$72</definedName>
    <definedName name="iv">'BDI - TCU'!$CT$39</definedName>
    <definedName name="MAPA">#REF!</definedName>
    <definedName name="MCIDADES">#REF!</definedName>
    <definedName name="MDA">#REF!</definedName>
    <definedName name="MDS">#REF!</definedName>
    <definedName name="ME">#REF!</definedName>
    <definedName name="MMA">#REF!</definedName>
    <definedName name="MS">#REF!</definedName>
    <definedName name="MTUR">#REF!</definedName>
    <definedName name="qwer">#REF!</definedName>
    <definedName name="_xlnm.Print_Titles" localSheetId="1">'Cronograma Físico-Financeiro'!$6:$7</definedName>
    <definedName name="_xlnm.Print_Titles" localSheetId="0">Orçamento!$6:$7</definedName>
  </definedNames>
  <calcPr calcId="162913" fullPrecision="0"/>
</workbook>
</file>

<file path=xl/calcChain.xml><?xml version="1.0" encoding="utf-8"?>
<calcChain xmlns="http://schemas.openxmlformats.org/spreadsheetml/2006/main">
  <c r="I32" i="29" l="1"/>
  <c r="J32" i="29"/>
  <c r="K32" i="29" l="1"/>
  <c r="E32" i="31" s="1"/>
  <c r="O32" i="31" l="1"/>
  <c r="K32" i="31"/>
  <c r="G32" i="31"/>
  <c r="M32" i="31"/>
  <c r="I32" i="31"/>
  <c r="J55" i="29"/>
  <c r="I55" i="29"/>
  <c r="J59" i="29"/>
  <c r="J58" i="29"/>
  <c r="K55" i="29" l="1"/>
  <c r="E55" i="31" s="1"/>
  <c r="J51" i="29"/>
  <c r="J45" i="29"/>
  <c r="J44" i="29"/>
  <c r="J42" i="29"/>
  <c r="O55" i="31" l="1"/>
  <c r="K55" i="31"/>
  <c r="G55" i="31"/>
  <c r="M55" i="31"/>
  <c r="I55" i="31"/>
  <c r="I59" i="29"/>
  <c r="K59" i="29" s="1"/>
  <c r="E59" i="31" s="1"/>
  <c r="I58" i="29"/>
  <c r="K58" i="29" s="1"/>
  <c r="E58" i="31" s="1"/>
  <c r="I44" i="29"/>
  <c r="K44" i="29" s="1"/>
  <c r="E44" i="31" s="1"/>
  <c r="J35" i="29"/>
  <c r="I51" i="29"/>
  <c r="K51" i="29" s="1"/>
  <c r="E51" i="31" s="1"/>
  <c r="I50" i="29"/>
  <c r="I52" i="29"/>
  <c r="J50" i="29"/>
  <c r="J52" i="29"/>
  <c r="I48" i="29"/>
  <c r="J48" i="29"/>
  <c r="I46" i="29"/>
  <c r="J46" i="29"/>
  <c r="J36" i="29"/>
  <c r="J49" i="29"/>
  <c r="J43" i="29"/>
  <c r="I35" i="29"/>
  <c r="I36" i="29"/>
  <c r="M51" i="31" l="1"/>
  <c r="I51" i="31"/>
  <c r="O51" i="31"/>
  <c r="K51" i="31"/>
  <c r="G51" i="31"/>
  <c r="M44" i="31"/>
  <c r="I44" i="31"/>
  <c r="O44" i="31"/>
  <c r="K44" i="31"/>
  <c r="G44" i="31"/>
  <c r="O59" i="31"/>
  <c r="K59" i="31"/>
  <c r="G59" i="31"/>
  <c r="M59" i="31"/>
  <c r="I59" i="31"/>
  <c r="M58" i="31"/>
  <c r="I58" i="31"/>
  <c r="O58" i="31"/>
  <c r="K58" i="31"/>
  <c r="G58" i="31"/>
  <c r="J26" i="29"/>
  <c r="I45" i="29"/>
  <c r="K45" i="29" s="1"/>
  <c r="E45" i="31" s="1"/>
  <c r="J19" i="29"/>
  <c r="J47" i="29"/>
  <c r="J41" i="29"/>
  <c r="K52" i="29"/>
  <c r="E52" i="31" s="1"/>
  <c r="K50" i="29"/>
  <c r="E50" i="31" s="1"/>
  <c r="K48" i="29"/>
  <c r="E48" i="31" s="1"/>
  <c r="I42" i="29"/>
  <c r="K42" i="29" s="1"/>
  <c r="E42" i="31" s="1"/>
  <c r="K46" i="29"/>
  <c r="E46" i="31" s="1"/>
  <c r="I49" i="29"/>
  <c r="I26" i="29"/>
  <c r="I43" i="29"/>
  <c r="I19" i="29"/>
  <c r="K36" i="29"/>
  <c r="E36" i="31" s="1"/>
  <c r="K35" i="29"/>
  <c r="E35" i="31" s="1"/>
  <c r="I12" i="29"/>
  <c r="J12" i="29"/>
  <c r="M35" i="31" l="1"/>
  <c r="I35" i="31"/>
  <c r="O35" i="31"/>
  <c r="K35" i="31"/>
  <c r="G35" i="31"/>
  <c r="M46" i="31"/>
  <c r="I46" i="31"/>
  <c r="O46" i="31"/>
  <c r="K46" i="31"/>
  <c r="G46" i="31"/>
  <c r="O48" i="31"/>
  <c r="K48" i="31"/>
  <c r="G48" i="31"/>
  <c r="M48" i="31"/>
  <c r="I48" i="31"/>
  <c r="O52" i="31"/>
  <c r="K52" i="31"/>
  <c r="G52" i="31"/>
  <c r="M52" i="31"/>
  <c r="I52" i="31"/>
  <c r="O45" i="31"/>
  <c r="K45" i="31"/>
  <c r="G45" i="31"/>
  <c r="M45" i="31"/>
  <c r="I45" i="31"/>
  <c r="O36" i="31"/>
  <c r="K36" i="31"/>
  <c r="G36" i="31"/>
  <c r="M36" i="31"/>
  <c r="I36" i="31"/>
  <c r="M42" i="31"/>
  <c r="I42" i="31"/>
  <c r="O42" i="31"/>
  <c r="K42" i="31"/>
  <c r="G42" i="31"/>
  <c r="O50" i="31"/>
  <c r="K50" i="31"/>
  <c r="G50" i="31"/>
  <c r="M50" i="31"/>
  <c r="I50" i="31"/>
  <c r="K19" i="29"/>
  <c r="E19" i="31" s="1"/>
  <c r="K26" i="29"/>
  <c r="E26" i="31" s="1"/>
  <c r="K49" i="29"/>
  <c r="E49" i="31" s="1"/>
  <c r="I47" i="29"/>
  <c r="K43" i="29"/>
  <c r="E43" i="31" s="1"/>
  <c r="I41" i="29"/>
  <c r="K12" i="29"/>
  <c r="E12" i="31" s="1"/>
  <c r="K41" i="31" l="1"/>
  <c r="O43" i="31"/>
  <c r="O41" i="31" s="1"/>
  <c r="K43" i="31"/>
  <c r="G43" i="31"/>
  <c r="G41" i="31" s="1"/>
  <c r="M43" i="31"/>
  <c r="M41" i="31" s="1"/>
  <c r="I43" i="31"/>
  <c r="I41" i="31" s="1"/>
  <c r="M49" i="31"/>
  <c r="M47" i="31" s="1"/>
  <c r="I49" i="31"/>
  <c r="I47" i="31" s="1"/>
  <c r="O49" i="31"/>
  <c r="O47" i="31" s="1"/>
  <c r="K49" i="31"/>
  <c r="K47" i="31" s="1"/>
  <c r="G49" i="31"/>
  <c r="G47" i="31" s="1"/>
  <c r="M26" i="31"/>
  <c r="I26" i="31"/>
  <c r="O26" i="31"/>
  <c r="K26" i="31"/>
  <c r="G26" i="31"/>
  <c r="O12" i="31"/>
  <c r="K12" i="31"/>
  <c r="G12" i="31"/>
  <c r="M12" i="31"/>
  <c r="I12" i="31"/>
  <c r="M19" i="31"/>
  <c r="I19" i="31"/>
  <c r="O19" i="31"/>
  <c r="K19" i="31"/>
  <c r="G19" i="31"/>
  <c r="K41" i="29"/>
  <c r="E41" i="31" s="1"/>
  <c r="K47" i="29"/>
  <c r="E47" i="31" s="1"/>
  <c r="J61" i="29" l="1"/>
  <c r="J60" i="29" s="1"/>
  <c r="J29" i="29"/>
  <c r="I23" i="29"/>
  <c r="I27" i="29"/>
  <c r="I24" i="29"/>
  <c r="I25" i="29"/>
  <c r="I13" i="29"/>
  <c r="I14" i="29"/>
  <c r="I15" i="29"/>
  <c r="I16" i="29"/>
  <c r="I17" i="29"/>
  <c r="I18" i="29"/>
  <c r="I10" i="29"/>
  <c r="I40" i="29" l="1"/>
  <c r="I38" i="29"/>
  <c r="J24" i="29"/>
  <c r="K24" i="29" s="1"/>
  <c r="E24" i="31" s="1"/>
  <c r="J25" i="29"/>
  <c r="K25" i="29" s="1"/>
  <c r="E25" i="31" s="1"/>
  <c r="J54" i="29"/>
  <c r="J40" i="29"/>
  <c r="K40" i="29" s="1"/>
  <c r="E40" i="31" s="1"/>
  <c r="J34" i="29"/>
  <c r="I54" i="29"/>
  <c r="J17" i="29"/>
  <c r="K17" i="29" s="1"/>
  <c r="E17" i="31" s="1"/>
  <c r="J23" i="29"/>
  <c r="K23" i="29" s="1"/>
  <c r="E23" i="31" s="1"/>
  <c r="J38" i="29"/>
  <c r="J30" i="29"/>
  <c r="J56" i="29"/>
  <c r="J15" i="29"/>
  <c r="K15" i="29" s="1"/>
  <c r="E15" i="31" s="1"/>
  <c r="J39" i="29"/>
  <c r="J31" i="29"/>
  <c r="J57" i="29"/>
  <c r="I57" i="29"/>
  <c r="I34" i="29"/>
  <c r="J16" i="29"/>
  <c r="K16" i="29" s="1"/>
  <c r="E16" i="31" s="1"/>
  <c r="J27" i="29"/>
  <c r="K27" i="29" s="1"/>
  <c r="E27" i="31" s="1"/>
  <c r="J37" i="29"/>
  <c r="I61" i="29"/>
  <c r="I60" i="29" s="1"/>
  <c r="I31" i="29"/>
  <c r="J33" i="29"/>
  <c r="I29" i="29"/>
  <c r="J13" i="29"/>
  <c r="K13" i="29" s="1"/>
  <c r="E13" i="31" s="1"/>
  <c r="I56" i="29"/>
  <c r="I37" i="29"/>
  <c r="I30" i="29"/>
  <c r="I39" i="29"/>
  <c r="I33" i="29"/>
  <c r="I21" i="29"/>
  <c r="J18" i="29"/>
  <c r="K18" i="29" s="1"/>
  <c r="E18" i="31" s="1"/>
  <c r="J14" i="29"/>
  <c r="K14" i="29" s="1"/>
  <c r="E14" i="31" s="1"/>
  <c r="J10" i="29"/>
  <c r="K10" i="29" s="1"/>
  <c r="E10" i="31" s="1"/>
  <c r="O14" i="31" l="1"/>
  <c r="K14" i="31"/>
  <c r="G14" i="31"/>
  <c r="M14" i="31"/>
  <c r="I14" i="31"/>
  <c r="M13" i="31"/>
  <c r="I13" i="31"/>
  <c r="O13" i="31"/>
  <c r="K13" i="31"/>
  <c r="G13" i="31"/>
  <c r="O27" i="31"/>
  <c r="K27" i="31"/>
  <c r="M27" i="31"/>
  <c r="I27" i="31"/>
  <c r="G27" i="31"/>
  <c r="M17" i="31"/>
  <c r="I17" i="31"/>
  <c r="O17" i="31"/>
  <c r="K17" i="31"/>
  <c r="G17" i="31"/>
  <c r="M24" i="31"/>
  <c r="I24" i="31"/>
  <c r="O24" i="31"/>
  <c r="K24" i="31"/>
  <c r="G24" i="31"/>
  <c r="M10" i="31"/>
  <c r="I10" i="31"/>
  <c r="O10" i="31"/>
  <c r="K10" i="31"/>
  <c r="G10" i="31"/>
  <c r="O18" i="31"/>
  <c r="K18" i="31"/>
  <c r="G18" i="31"/>
  <c r="M18" i="31"/>
  <c r="I18" i="31"/>
  <c r="O16" i="31"/>
  <c r="K16" i="31"/>
  <c r="G16" i="31"/>
  <c r="M16" i="31"/>
  <c r="I16" i="31"/>
  <c r="M15" i="31"/>
  <c r="I15" i="31"/>
  <c r="O15" i="31"/>
  <c r="K15" i="31"/>
  <c r="G15" i="31"/>
  <c r="O23" i="31"/>
  <c r="K23" i="31"/>
  <c r="G23" i="31"/>
  <c r="M23" i="31"/>
  <c r="I23" i="31"/>
  <c r="O40" i="31"/>
  <c r="K40" i="31"/>
  <c r="G40" i="31"/>
  <c r="M40" i="31"/>
  <c r="I40" i="31"/>
  <c r="O25" i="31"/>
  <c r="K25" i="31"/>
  <c r="G25" i="31"/>
  <c r="M25" i="31"/>
  <c r="I25" i="31"/>
  <c r="J21" i="29"/>
  <c r="J20" i="29" s="1"/>
  <c r="K38" i="29"/>
  <c r="E38" i="31" s="1"/>
  <c r="K54" i="29"/>
  <c r="E54" i="31" s="1"/>
  <c r="K34" i="29"/>
  <c r="E34" i="31" s="1"/>
  <c r="K37" i="29"/>
  <c r="E37" i="31" s="1"/>
  <c r="K30" i="29"/>
  <c r="E30" i="31" s="1"/>
  <c r="K31" i="29"/>
  <c r="E31" i="31" s="1"/>
  <c r="J22" i="29"/>
  <c r="K57" i="29"/>
  <c r="E57" i="31" s="1"/>
  <c r="I11" i="29"/>
  <c r="J53" i="29"/>
  <c r="K39" i="29"/>
  <c r="E39" i="31" s="1"/>
  <c r="K56" i="29"/>
  <c r="E56" i="31" s="1"/>
  <c r="K61" i="29"/>
  <c r="E61" i="31" s="1"/>
  <c r="I53" i="29"/>
  <c r="K33" i="29"/>
  <c r="E33" i="31" s="1"/>
  <c r="J28" i="29"/>
  <c r="I28" i="29"/>
  <c r="K29" i="29"/>
  <c r="E29" i="31" s="1"/>
  <c r="I20" i="29"/>
  <c r="I22" i="29"/>
  <c r="J11" i="29"/>
  <c r="M22" i="31" l="1"/>
  <c r="K22" i="31"/>
  <c r="I22" i="31"/>
  <c r="O22" i="31"/>
  <c r="K21" i="29"/>
  <c r="E21" i="31" s="1"/>
  <c r="G11" i="31"/>
  <c r="O11" i="31"/>
  <c r="M11" i="31"/>
  <c r="K11" i="31"/>
  <c r="I11" i="31"/>
  <c r="M33" i="31"/>
  <c r="I33" i="31"/>
  <c r="O33" i="31"/>
  <c r="K33" i="31"/>
  <c r="G33" i="31"/>
  <c r="M61" i="31"/>
  <c r="M60" i="31" s="1"/>
  <c r="I61" i="31"/>
  <c r="I60" i="31" s="1"/>
  <c r="O61" i="31"/>
  <c r="O60" i="31" s="1"/>
  <c r="K61" i="31"/>
  <c r="K60" i="31" s="1"/>
  <c r="G61" i="31"/>
  <c r="G60" i="31" s="1"/>
  <c r="M56" i="31"/>
  <c r="I56" i="31"/>
  <c r="O56" i="31"/>
  <c r="K56" i="31"/>
  <c r="G56" i="31"/>
  <c r="O57" i="31"/>
  <c r="K57" i="31"/>
  <c r="G57" i="31"/>
  <c r="M57" i="31"/>
  <c r="I57" i="31"/>
  <c r="M31" i="31"/>
  <c r="I31" i="31"/>
  <c r="O31" i="31"/>
  <c r="K31" i="31"/>
  <c r="G31" i="31"/>
  <c r="O30" i="31"/>
  <c r="K30" i="31"/>
  <c r="G30" i="31"/>
  <c r="M30" i="31"/>
  <c r="I30" i="31"/>
  <c r="O34" i="31"/>
  <c r="K34" i="31"/>
  <c r="G34" i="31"/>
  <c r="M34" i="31"/>
  <c r="I34" i="31"/>
  <c r="O38" i="31"/>
  <c r="K38" i="31"/>
  <c r="G38" i="31"/>
  <c r="M38" i="31"/>
  <c r="I38" i="31"/>
  <c r="M29" i="31"/>
  <c r="I29" i="31"/>
  <c r="O29" i="31"/>
  <c r="K29" i="31"/>
  <c r="G29" i="31"/>
  <c r="M39" i="31"/>
  <c r="I39" i="31"/>
  <c r="O39" i="31"/>
  <c r="K39" i="31"/>
  <c r="G39" i="31"/>
  <c r="M37" i="31"/>
  <c r="I37" i="31"/>
  <c r="O37" i="31"/>
  <c r="K37" i="31"/>
  <c r="G37" i="31"/>
  <c r="M54" i="31"/>
  <c r="I54" i="31"/>
  <c r="O54" i="31"/>
  <c r="O53" i="31" s="1"/>
  <c r="K54" i="31"/>
  <c r="G54" i="31"/>
  <c r="G53" i="31" s="1"/>
  <c r="G22" i="31"/>
  <c r="O21" i="31"/>
  <c r="O20" i="31" s="1"/>
  <c r="K21" i="31"/>
  <c r="K20" i="31" s="1"/>
  <c r="G21" i="31"/>
  <c r="G20" i="31" s="1"/>
  <c r="M21" i="31"/>
  <c r="M20" i="31" s="1"/>
  <c r="I21" i="31"/>
  <c r="I20" i="31" s="1"/>
  <c r="K20" i="29"/>
  <c r="E20" i="31" s="1"/>
  <c r="K53" i="29"/>
  <c r="E53" i="31" s="1"/>
  <c r="K22" i="29"/>
  <c r="E22" i="31" s="1"/>
  <c r="K28" i="29"/>
  <c r="E28" i="31" s="1"/>
  <c r="K60" i="29"/>
  <c r="E60" i="31" s="1"/>
  <c r="K11" i="29"/>
  <c r="J9" i="29"/>
  <c r="I9" i="29"/>
  <c r="M53" i="31" l="1"/>
  <c r="K53" i="31"/>
  <c r="I53" i="31"/>
  <c r="K28" i="31"/>
  <c r="M28" i="31"/>
  <c r="I28" i="31"/>
  <c r="O28" i="31"/>
  <c r="G28" i="31"/>
  <c r="E11" i="31"/>
  <c r="B49" i="35" l="1"/>
  <c r="G44" i="35"/>
  <c r="F44" i="35"/>
  <c r="G43" i="35"/>
  <c r="G42" i="35"/>
  <c r="G41" i="35"/>
  <c r="E40" i="35"/>
  <c r="C40" i="35"/>
  <c r="G39" i="35" s="1"/>
  <c r="E38" i="35"/>
  <c r="C38" i="35"/>
  <c r="G37" i="35" s="1"/>
  <c r="E36" i="35"/>
  <c r="C36" i="35"/>
  <c r="G35" i="35" s="1"/>
  <c r="E34" i="35"/>
  <c r="C34" i="35"/>
  <c r="Q33" i="35"/>
  <c r="Q32" i="35"/>
  <c r="E32" i="35"/>
  <c r="C32" i="35"/>
  <c r="AC30" i="35"/>
  <c r="AA30" i="35"/>
  <c r="Z30" i="35"/>
  <c r="AB29" i="35"/>
  <c r="Z29" i="35"/>
  <c r="Y29" i="35"/>
  <c r="X29" i="35"/>
  <c r="W29" i="35"/>
  <c r="I9" i="35"/>
  <c r="G31" i="35" l="1"/>
  <c r="G33" i="35"/>
  <c r="B21" i="35"/>
  <c r="AD30" i="35" s="1"/>
  <c r="F15" i="35" l="1"/>
  <c r="B15" i="35" s="1"/>
  <c r="J8" i="29" l="1"/>
  <c r="J63" i="29" s="1"/>
  <c r="I8" i="29" l="1"/>
  <c r="I63" i="29" s="1"/>
  <c r="K9" i="29"/>
  <c r="E9" i="31" s="1"/>
  <c r="O9" i="31" l="1"/>
  <c r="O8" i="31" s="1"/>
  <c r="O63" i="31" s="1"/>
  <c r="M9" i="31"/>
  <c r="M8" i="31" s="1"/>
  <c r="M63" i="31" s="1"/>
  <c r="K8" i="29"/>
  <c r="K63" i="29" s="1"/>
  <c r="E8" i="31" l="1"/>
  <c r="K9" i="31"/>
  <c r="K8" i="31" s="1"/>
  <c r="K63" i="31" s="1"/>
  <c r="G9" i="31"/>
  <c r="G8" i="31" s="1"/>
  <c r="G63" i="31" s="1"/>
  <c r="I9" i="31"/>
  <c r="I8" i="31" s="1"/>
  <c r="I63" i="31" s="1"/>
  <c r="L55" i="29" l="1"/>
  <c r="F55" i="31" s="1"/>
  <c r="L32" i="29"/>
  <c r="F32" i="31" s="1"/>
  <c r="L58" i="29"/>
  <c r="F58" i="31" s="1"/>
  <c r="L59" i="29"/>
  <c r="F59" i="31" s="1"/>
  <c r="L46" i="29"/>
  <c r="F46" i="31" s="1"/>
  <c r="L51" i="29"/>
  <c r="F51" i="31" s="1"/>
  <c r="L48" i="29"/>
  <c r="F48" i="31" s="1"/>
  <c r="L52" i="29"/>
  <c r="F52" i="31" s="1"/>
  <c r="L50" i="29"/>
  <c r="F50" i="31" s="1"/>
  <c r="L44" i="29"/>
  <c r="F44" i="31" s="1"/>
  <c r="L45" i="29"/>
  <c r="F45" i="31" s="1"/>
  <c r="L42" i="29"/>
  <c r="F42" i="31" s="1"/>
  <c r="L19" i="29"/>
  <c r="F19" i="31" s="1"/>
  <c r="L24" i="29"/>
  <c r="F24" i="31" s="1"/>
  <c r="L25" i="29"/>
  <c r="F25" i="31" s="1"/>
  <c r="L26" i="29"/>
  <c r="F26" i="31" s="1"/>
  <c r="L27" i="29"/>
  <c r="F27" i="31" s="1"/>
  <c r="L49" i="29"/>
  <c r="F49" i="31" s="1"/>
  <c r="L47" i="29"/>
  <c r="F47" i="31" s="1"/>
  <c r="L43" i="29"/>
  <c r="F43" i="31" s="1"/>
  <c r="L12" i="29"/>
  <c r="F12" i="31" s="1"/>
  <c r="L36" i="29"/>
  <c r="F36" i="31" s="1"/>
  <c r="L35" i="29"/>
  <c r="F35" i="31" s="1"/>
  <c r="L61" i="29" l="1"/>
  <c r="F61" i="31" s="1"/>
  <c r="L56" i="29" l="1"/>
  <c r="F56" i="31" s="1"/>
  <c r="L54" i="29"/>
  <c r="F54" i="31" s="1"/>
  <c r="L57" i="29"/>
  <c r="F57" i="31" s="1"/>
  <c r="L29" i="29"/>
  <c r="F29" i="31" s="1"/>
  <c r="L37" i="29"/>
  <c r="F37" i="31" s="1"/>
  <c r="L30" i="29"/>
  <c r="F30" i="31" s="1"/>
  <c r="L40" i="29"/>
  <c r="F40" i="31" s="1"/>
  <c r="L34" i="29"/>
  <c r="F34" i="31" s="1"/>
  <c r="L39" i="29"/>
  <c r="F39" i="31" s="1"/>
  <c r="L33" i="29"/>
  <c r="F33" i="31" s="1"/>
  <c r="L38" i="29"/>
  <c r="F38" i="31" s="1"/>
  <c r="L31" i="29"/>
  <c r="F31" i="31" s="1"/>
  <c r="L23" i="29"/>
  <c r="F23" i="31" s="1"/>
  <c r="L21" i="29"/>
  <c r="F21" i="31" s="1"/>
  <c r="L16" i="29"/>
  <c r="F16" i="31" s="1"/>
  <c r="L15" i="29"/>
  <c r="F15" i="31" s="1"/>
  <c r="L18" i="29"/>
  <c r="F18" i="31" s="1"/>
  <c r="L14" i="29"/>
  <c r="F14" i="31" s="1"/>
  <c r="L17" i="29"/>
  <c r="F17" i="31" s="1"/>
  <c r="L13" i="29"/>
  <c r="F13" i="31" s="1"/>
  <c r="L10" i="29"/>
  <c r="F10" i="31" s="1"/>
  <c r="L60" i="29"/>
  <c r="F60" i="31" s="1"/>
  <c r="L28" i="29"/>
  <c r="F28" i="31" s="1"/>
  <c r="L53" i="29"/>
  <c r="F53" i="31" s="1"/>
  <c r="L9" i="29"/>
  <c r="F9" i="31" s="1"/>
  <c r="L20" i="29"/>
  <c r="F20" i="31" s="1"/>
  <c r="L22" i="29"/>
  <c r="F22" i="31" s="1"/>
  <c r="L11" i="29"/>
  <c r="F11" i="31" s="1"/>
  <c r="L41" i="29"/>
  <c r="F41" i="31" s="1"/>
  <c r="E63" i="31"/>
  <c r="L8" i="29"/>
  <c r="F8" i="31" l="1"/>
  <c r="L63" i="29"/>
  <c r="F63" i="31" s="1"/>
  <c r="H8" i="31" l="1"/>
  <c r="J8" i="31"/>
  <c r="L8" i="31"/>
  <c r="N8" i="31"/>
  <c r="P8" i="31"/>
  <c r="H11" i="31"/>
  <c r="H63" i="31"/>
  <c r="H64" i="31" s="1"/>
  <c r="G64" i="31" l="1"/>
  <c r="H60" i="31" l="1"/>
  <c r="H53" i="31" l="1"/>
  <c r="H47" i="31" l="1"/>
  <c r="H41" i="31" l="1"/>
  <c r="H28" i="31" l="1"/>
  <c r="H22" i="31" l="1"/>
  <c r="H20" i="31"/>
  <c r="J11" i="31"/>
  <c r="I64" i="31"/>
  <c r="J63" i="31"/>
  <c r="J64" i="31" s="1"/>
  <c r="J53" i="31" l="1"/>
  <c r="J60" i="31"/>
  <c r="J47" i="31" l="1"/>
  <c r="J41" i="31" l="1"/>
  <c r="J28" i="31" l="1"/>
  <c r="J22" i="31" l="1"/>
  <c r="J20" i="31"/>
  <c r="L11" i="31"/>
  <c r="K64" i="31"/>
  <c r="L63" i="31" l="1"/>
  <c r="L64" i="31" s="1"/>
  <c r="L60" i="31" l="1"/>
  <c r="L53" i="31" l="1"/>
  <c r="L47" i="31" l="1"/>
  <c r="L41" i="31" l="1"/>
  <c r="L28" i="31" l="1"/>
  <c r="L22" i="31" l="1"/>
  <c r="L20" i="31"/>
  <c r="N11" i="31"/>
  <c r="N60" i="31"/>
  <c r="M64" i="31"/>
  <c r="N63" i="31"/>
  <c r="N64" i="31" s="1"/>
  <c r="N53" i="31" l="1"/>
  <c r="N47" i="31" l="1"/>
  <c r="N41" i="31" l="1"/>
  <c r="N28" i="31" l="1"/>
  <c r="N22" i="31" l="1"/>
  <c r="N20" i="31"/>
  <c r="P11" i="31"/>
  <c r="P60" i="31" l="1"/>
  <c r="O64" i="31"/>
  <c r="P63" i="31"/>
  <c r="P64" i="31" s="1"/>
  <c r="P53" i="31" l="1"/>
  <c r="P47" i="31" l="1"/>
  <c r="P41" i="31" l="1"/>
  <c r="P28" i="31" l="1"/>
  <c r="P22" i="31" l="1"/>
  <c r="P20" i="31"/>
</calcChain>
</file>

<file path=xl/sharedStrings.xml><?xml version="1.0" encoding="utf-8"?>
<sst xmlns="http://schemas.openxmlformats.org/spreadsheetml/2006/main" count="427" uniqueCount="197">
  <si>
    <t>ITEM</t>
  </si>
  <si>
    <t>TOTAL</t>
  </si>
  <si>
    <t>QUANT.</t>
  </si>
  <si>
    <t>MATERIAL</t>
  </si>
  <si>
    <t>DATA:</t>
  </si>
  <si>
    <t>m</t>
  </si>
  <si>
    <t>MDO</t>
  </si>
  <si>
    <t>ENDEREÇO:</t>
  </si>
  <si>
    <t>DESCRIÇÃO</t>
  </si>
  <si>
    <t>UNIT.</t>
  </si>
  <si>
    <t>PREÇOS UNITÁRIOS</t>
  </si>
  <si>
    <t>PREÇOS TOTAIS</t>
  </si>
  <si>
    <t>%</t>
  </si>
  <si>
    <t>TOTAIS</t>
  </si>
  <si>
    <t>PARCELA 1</t>
  </si>
  <si>
    <t>PARCELA 2</t>
  </si>
  <si>
    <t>PARCELA 3</t>
  </si>
  <si>
    <t>R$</t>
  </si>
  <si>
    <t>m³</t>
  </si>
  <si>
    <t>m²</t>
  </si>
  <si>
    <t>unid.</t>
  </si>
  <si>
    <t>BDI:</t>
  </si>
  <si>
    <t>TOTAIS ACUMULADOS</t>
  </si>
  <si>
    <t>OBS:</t>
  </si>
  <si>
    <t>PLANILHA ORÇAMENTÁRIA</t>
  </si>
  <si>
    <t>SINAPI</t>
  </si>
  <si>
    <t>1.1</t>
  </si>
  <si>
    <t>1.2</t>
  </si>
  <si>
    <t>2.1</t>
  </si>
  <si>
    <t>2.2</t>
  </si>
  <si>
    <t>3.1</t>
  </si>
  <si>
    <t>4.1</t>
  </si>
  <si>
    <t>5.1</t>
  </si>
  <si>
    <t>6.1</t>
  </si>
  <si>
    <t>COMPOSIÇÃO</t>
  </si>
  <si>
    <t>5.2</t>
  </si>
  <si>
    <t>5.3</t>
  </si>
  <si>
    <t>5.4</t>
  </si>
  <si>
    <t>5.5</t>
  </si>
  <si>
    <t>6.2</t>
  </si>
  <si>
    <t>6.3</t>
  </si>
  <si>
    <t>6.4</t>
  </si>
  <si>
    <t>6.5</t>
  </si>
  <si>
    <t>Nº do contrato:</t>
  </si>
  <si>
    <t>Tomador:</t>
  </si>
  <si>
    <t>Município:</t>
  </si>
  <si>
    <t>Em atenção ao estabelecido pelo Acórdão 2622/2013 – TCU – Plenário reformamos a orientação e indicamos a utilização dos seguintes parâmetros para taxas de BDI:</t>
  </si>
  <si>
    <t>Tipo de obra:</t>
  </si>
  <si>
    <t>Construção de edifícios</t>
  </si>
  <si>
    <t>Obras que se enquadram no tipo escolhido:</t>
  </si>
  <si>
    <t>Selecione o CPRB</t>
  </si>
  <si>
    <t>com desoneração</t>
  </si>
  <si>
    <t>sem desoneração</t>
  </si>
  <si>
    <t>Escolha o tipo de obra</t>
  </si>
  <si>
    <t>Alternativa mais adequada para a Administração Pública: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</si>
  <si>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</si>
  <si>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</si>
  <si>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</si>
  <si>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</si>
  <si>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</si>
  <si>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</si>
  <si>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Para o tipo de obra “Construção de Rodovias e Ferrovias” enquadram-se: 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</si>
  <si>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</si>
  <si>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Para o tipo de obra “Construção e Manutenção de Estações e Redes de Distribuição de Energia Elétrica” enquadram-se: 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</si>
  <si>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 xml:space="preserve">Para o tipo de obra “Portuárias, Marítimas e Fluviais” enquadram-se: 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</si>
  <si>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Enquadram-se como “Fornecimento de Materiais e Equipamentos”, conforme tabela apresentada no item 1 desta CE, especificamente o fornecimento de materiais e equipamentos relevantes de natureza específica, como é o caso de: - materiais betuminosos para obras rodoviárias; - tubos de ferro fundido ou PVC para obras de abastecimento de água; - elevadores e escadas rolantes para obras aeroportuárias. Comprovada a inviabilidade técnico-econômica de parcelamento do objeto da licitação, os itens de fornecimento de materiais e equipamentos relevantes de natureza específica, que possam ser fornecidos por empresas com especialidades próprias e diversas e que representem percentual significativo do preço global da obra devem apresentar incidência de taxa de BDI reduzida em relação à taxa aplicável aos demais itens da obra.</t>
  </si>
  <si>
    <t>OBSERVAÇÕES</t>
  </si>
  <si>
    <t>Escolha o regime de contribuição</t>
  </si>
  <si>
    <t>Mín</t>
  </si>
  <si>
    <t>Máx</t>
  </si>
  <si>
    <t>Cálculo s/ os 2%</t>
  </si>
  <si>
    <t>Cálculo c/ os desonerado</t>
  </si>
  <si>
    <r>
      <t xml:space="preserve">Os percentuais de Impostos a serem adotados devem ser indicados pelo Tomador, conforme legislação vigente. </t>
    </r>
    <r>
      <rPr>
        <b/>
        <i/>
        <u/>
        <sz val="10"/>
        <rFont val="Arial"/>
        <family val="2"/>
      </rPr>
      <t>Apresentar declaração informando o percentual de ISS incidente sobre esta obra, considerando a base de cálculo prevista na legislação municipal.</t>
    </r>
  </si>
  <si>
    <t>SEM DESONERAÇÃO</t>
  </si>
  <si>
    <t>Parâmetro</t>
  </si>
  <si>
    <t>Verificação</t>
  </si>
  <si>
    <t>DESONERADO</t>
  </si>
  <si>
    <t>Falta preencher algum item do BDI:</t>
  </si>
  <si>
    <t>Administração Central</t>
  </si>
  <si>
    <t>Edifícios</t>
  </si>
  <si>
    <t>Rodovias</t>
  </si>
  <si>
    <t>Redes</t>
  </si>
  <si>
    <t>Mín:</t>
  </si>
  <si>
    <t>Máx:</t>
  </si>
  <si>
    <t>Seguros e Garantias</t>
  </si>
  <si>
    <t>Riscos</t>
  </si>
  <si>
    <t>As tabelas que apresentam os limites foram construídas sem considerar a desoneração sobre a folha de pagamento prevista na Lei n° 12.844/2013. Caso o CNAE da empresa indique que a mesma deve considerar a contribuição previdenciária sobre a receita bruta, será somada a alíquota de 4,5% no item impostos.</t>
  </si>
  <si>
    <t>Despesas Financeiras</t>
  </si>
  <si>
    <t>Elétrica</t>
  </si>
  <si>
    <t>Portos</t>
  </si>
  <si>
    <t>Equipamentos</t>
  </si>
  <si>
    <t>Lucro</t>
  </si>
  <si>
    <t>Impostos: PIS</t>
  </si>
  <si>
    <t>Impostos: COFINS</t>
  </si>
  <si>
    <t>Impostos: ISS (mun.)</t>
  </si>
  <si>
    <t>Regime de desoneração (4,5%)</t>
  </si>
  <si>
    <t xml:space="preserve">Declaramos que será adotado o regime </t>
  </si>
  <si>
    <t xml:space="preserve"> de tributação da folha de pagamento, para a elaboração do orçamento relativo às obras do presente contrato de repasse, por se tratar da opção mais adequada para a administração pública. </t>
  </si>
  <si>
    <t>Nome legível e assinatura do representante legal do Tomador  (Prefeitura Municipal)</t>
  </si>
  <si>
    <t>Nome legível e assinatura do responsável técnico pelo orçamento (Prefeitura Municipal)</t>
  </si>
  <si>
    <t>HERVEIRAS/RS</t>
  </si>
  <si>
    <t>PREFEITURA MUNICIPAL DE HERVEIRAS</t>
  </si>
  <si>
    <t>4.2</t>
  </si>
  <si>
    <t>4.3</t>
  </si>
  <si>
    <t>4.4</t>
  </si>
  <si>
    <t>4.5</t>
  </si>
  <si>
    <t>MERCADO</t>
  </si>
  <si>
    <t>EXTENSÃO TOTAL:</t>
  </si>
  <si>
    <t>INSTALAÇÃO DA OBRA</t>
  </si>
  <si>
    <t>TUBULAÇÃO EM AÇO GALVANIZADO DN 50 mm - SAÍDA POÇO + PEÇAS E ACESSÓRIOS</t>
  </si>
  <si>
    <t>POSTES DE CONCRETO (MOURÔES 10x10x250 cm)</t>
  </si>
  <si>
    <t>POÇO DE CAPTAÇÃO</t>
  </si>
  <si>
    <t>REATERRO DE VALA COM RETRO-ESCAVADEIRA</t>
  </si>
  <si>
    <t>ASSENTAMENTO DE CANALIZAÇÃO</t>
  </si>
  <si>
    <t>ADUTORA</t>
  </si>
  <si>
    <t>LIMPEZA MANUAL DO TERRENO (C/ RASPAGEM SUPERFICIAL)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</si>
  <si>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</si>
  <si>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</si>
  <si>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</si>
  <si>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</si>
  <si>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</si>
  <si>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</si>
  <si>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</si>
  <si>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</si>
  <si>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</si>
  <si>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LIGAÇÕES DOMICILIARES</t>
  </si>
  <si>
    <t>SERVIÇOS FINAIS</t>
  </si>
  <si>
    <t>9.1</t>
  </si>
  <si>
    <t>PLACA DE OBRA (1,00 x 1,50 m)</t>
  </si>
  <si>
    <t>12772/INSUMOS</t>
  </si>
  <si>
    <t>HIDROMETRO POÇO ARTESIANO, VAZÃO ATÉ 20 M³/H - FORNECIMENTO + INSTALAÇÃO</t>
  </si>
  <si>
    <t>36799/INSUMOS</t>
  </si>
  <si>
    <t>36797/INSUMOS</t>
  </si>
  <si>
    <t>ESCORAS DE CONCRETO (MESTRE 10x10x250 cm + CURVA 40cm)</t>
  </si>
  <si>
    <t>10927/INSUMOS</t>
  </si>
  <si>
    <t>TELA METÁLICA SOLDADA QUADRANGULAR + AMARRAÇÃO (ARAME) + FIXAÇÃO</t>
  </si>
  <si>
    <t>ESCAVACAO MECANICA VALAS EM QUALQUER TIPO DE SOLO, ATÉ 1,5 M DE PROFUNDIDADE</t>
  </si>
  <si>
    <t>HIDROMETRO 3,00 M³/H, D=3/4" - FORNECIMENTO + INSTALAÇÃO</t>
  </si>
  <si>
    <t>TUBULAÇÃO EM PVC DN 50 mm - ENTRADA DO RESERVATÓRIO + PEÇAS E ACESSÓRIOS</t>
  </si>
  <si>
    <t>PORTÃO EM TELA METÁLICA - 2,00 X 1,80 m</t>
  </si>
  <si>
    <t>PARCELA 4</t>
  </si>
  <si>
    <t>2.3</t>
  </si>
  <si>
    <t>COMANDO MOTO-BOMBA (CONTROLADOR MULTIFUNCIONAL)</t>
  </si>
  <si>
    <t>PORTÃO EM TELA METÁLICA - 3,00 X 1,80 m</t>
  </si>
  <si>
    <t>5.6</t>
  </si>
  <si>
    <t>2.4</t>
  </si>
  <si>
    <t>2.5</t>
  </si>
  <si>
    <t>2.6</t>
  </si>
  <si>
    <t>2.7</t>
  </si>
  <si>
    <t>2.8</t>
  </si>
  <si>
    <t>RESERVATÓRIO EM FIBRA DE VIDRO, CAPACIDADE DE 25.000 LITRO - FORNECIDO NO LOCAL + INSTALAÇÃO</t>
  </si>
  <si>
    <t>REGISTRO GAVETA PVC DN 50 mm</t>
  </si>
  <si>
    <t>5.7</t>
  </si>
  <si>
    <t>5.8</t>
  </si>
  <si>
    <t>5.9</t>
  </si>
  <si>
    <t>5.10</t>
  </si>
  <si>
    <t>5.11</t>
  </si>
  <si>
    <t>5.12</t>
  </si>
  <si>
    <t>RESERVATÓRIOS SUPERIORES</t>
  </si>
  <si>
    <t>TUBULAÇÃO EM PVC DN 40 mm - SAÍDA DO RESERVATÓRIO + PEÇAS E ACESSÓRIOS</t>
  </si>
  <si>
    <t>REGISTRO GAVETA PVC DN 40 mm</t>
  </si>
  <si>
    <t>DISTRIBUIÇÃO - TRECHO 1</t>
  </si>
  <si>
    <t>DISTRIBUIÇÃO - TRECHO 2</t>
  </si>
  <si>
    <t>8.5</t>
  </si>
  <si>
    <t>KIT CAVALETE PVC COM REGISTRO 3/4" - FORNECIMENTO E INSTALACÃO</t>
  </si>
  <si>
    <t>LIMPEZA FINAL DA OBRA (POÇO CAPTAÇÃO + RESERVATÓRIOS + LOCAIS DE INSTALAÇÃO DOS REGISTROS E VÁLVULAS DE RETENÇÃO)</t>
  </si>
  <si>
    <t>4948/INSUMOS</t>
  </si>
  <si>
    <t>73859/002</t>
  </si>
  <si>
    <t>9813/INSUMOS</t>
  </si>
  <si>
    <t>37419/INSUMOS</t>
  </si>
  <si>
    <t>LIGAÇÃO DOMICILIAR DE ÁGUA DA REDE AO HIDRÔMETRO - TUBO DE POLIETILENO DE ALTA DENSIDADE, PEAD, PE-80, DN = 20 MM; ESPESSURA 2,3 MM PAREDE - INCLUSIVE CONEXÕES</t>
  </si>
  <si>
    <t>COLAR DE TOMADA DN 50 mm e 40 mm P/ D=3/4"</t>
  </si>
  <si>
    <t>PARCELA 5</t>
  </si>
  <si>
    <t>CRONOGRAMA FÍSICO-FINANCEIRO</t>
  </si>
  <si>
    <t>SISTEMA DE ABASTECIMENTO DE ÁGUA - LINHA PLUMS</t>
  </si>
  <si>
    <t>LINHA PLUMS</t>
  </si>
  <si>
    <t>6.885 m (REDE DE ADUÇÃO + DISTRIBUIÇÃO)</t>
  </si>
  <si>
    <t>SETEMBRO DE 2020</t>
  </si>
  <si>
    <t>TABELA SINAPI (REFERÊNCIA SETEMBRO 2020) COM DESONERAÇÃO</t>
  </si>
  <si>
    <t xml:space="preserve"> TUBO PVC PBA, JEI, CLASSE 20, DN 40 mm, PARA REDE DE ÁGUA (SOLDÁVEL)</t>
  </si>
  <si>
    <t>TAMPA RESERVATÓRIO EM FIBRA DE VIDRO, CAPACIDADE DE 25.000 LITRO - FORNECIDO NO LOCAL + INSTALAÇÃO</t>
  </si>
  <si>
    <t>8.6</t>
  </si>
  <si>
    <t>LIMPEZA DO TERRENO - ROÇADA DENSA (POÇO + PERCURSO + RESERVATÓRIOS SUPERIOR)</t>
  </si>
  <si>
    <t>4813/INSUMOS</t>
  </si>
  <si>
    <t>9874/INSUMOS</t>
  </si>
  <si>
    <t>TUBO PVC PBA, JEI, CLASSE 20, DN 50 mm, PARA REDE DE ÁGUA (SOLDÁVEL) - INCLUSIVE CONEXÕES</t>
  </si>
  <si>
    <t>9875/INSUMOS</t>
  </si>
  <si>
    <t>VÁLVULA DE RETENÇÃO DN 50 mm</t>
  </si>
  <si>
    <t>SELO SANITÁRIO EM CONCRETO (ESPESSURA 10 cm) -  ENTORNO DO CERCAMENTO DO POÇO</t>
  </si>
  <si>
    <t>ABRIGO COM 4,60 M² PARA TRATAMENTO EM ALVENARIA REBOCADA E PINTADA - COBERTURA EM FIBROCIMENTO + PORTA METÁLICA COM FERRAGEM + INSTALAÇÃO ELÉTRICA (1 ponto interruptor + 1 ponto tomada + 2 ponto lampada + Instalação e adequação do quadro de comando e cabeamento existentes)</t>
  </si>
  <si>
    <t>ABRIGO PARA QUADRO DE COMANDO E ESTAÇÃO DE TRATAMENTO</t>
  </si>
  <si>
    <t>LAJE CONCRETO ARMADO - CONCRETO Fck 25 Mpa + MALHA AÇO 10,0 mm cada 15 cm + FÔRMAS - ESPESSURA  DA LAJE 15,0 cm - BASE RESERVATÓRIO</t>
  </si>
  <si>
    <t>EMPRESA</t>
  </si>
  <si>
    <t xml:space="preserve">Engº. Civil </t>
  </si>
  <si>
    <t>CNPJ:</t>
  </si>
  <si>
    <t>XX</t>
  </si>
  <si>
    <t>Identificação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</si>
</sst>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R$ &quot;#,##0.00_);_(&quot;R$ &quot;\(#,##0.00\);_(\ &quot;-&quot;_);_(@_)"/>
    <numFmt numFmtId="166" formatCode="#,##0.00\ &quot;%&quot;_);\(#,##0.00\)"/>
    <numFmt numFmtId="167" formatCode="dd\ &quot;de&quot;\ mmmm\ &quot;de&quot;\ yyyy"/>
    <numFmt numFmtId="168" formatCode="0.0%"/>
  </numFmts>
  <fonts count="35" x14ac:knownFonts="1">
    <font>
      <sz val="14"/>
      <name val="Times New Roman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color rgb="FF008000"/>
      <name val="Arial"/>
      <family val="2"/>
    </font>
    <font>
      <b/>
      <sz val="14"/>
      <color rgb="FF0000FF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0"/>
      <name val="Arial"/>
      <family val="2"/>
    </font>
    <font>
      <u/>
      <sz val="10"/>
      <name val="Arial"/>
      <family val="2"/>
    </font>
    <font>
      <sz val="10"/>
      <name val="Arial"/>
    </font>
    <font>
      <b/>
      <u/>
      <sz val="10"/>
      <name val="Arial"/>
      <family val="2"/>
    </font>
    <font>
      <sz val="14"/>
      <name val="Arial"/>
      <family val="2"/>
    </font>
    <font>
      <b/>
      <i/>
      <u/>
      <sz val="10"/>
      <name val="Arial"/>
      <family val="2"/>
    </font>
    <font>
      <sz val="10"/>
      <color indexed="8"/>
      <name val="Arial"/>
      <family val="2"/>
    </font>
    <font>
      <sz val="14"/>
      <name val="Times New Roman"/>
    </font>
    <font>
      <b/>
      <sz val="16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8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3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33" fillId="0" borderId="0" applyFont="0" applyFill="0" applyBorder="0" applyAlignment="0" applyProtection="0"/>
    <xf numFmtId="165" fontId="33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hidden="1"/>
    </xf>
    <xf numFmtId="166" fontId="2" fillId="0" borderId="0" xfId="4" applyNumberFormat="1" applyFont="1" applyFill="1" applyBorder="1" applyAlignment="1" applyProtection="1">
      <alignment horizontal="left" vertical="center" indent="1"/>
      <protection hidden="1"/>
    </xf>
    <xf numFmtId="165" fontId="3" fillId="0" borderId="0" xfId="0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 applyProtection="1">
      <alignment vertical="center"/>
      <protection hidden="1"/>
    </xf>
    <xf numFmtId="166" fontId="7" fillId="0" borderId="0" xfId="4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165" fontId="16" fillId="0" borderId="0" xfId="0" applyNumberFormat="1" applyFont="1" applyFill="1" applyBorder="1" applyAlignment="1" applyProtection="1">
      <alignment vertical="center"/>
      <protection hidden="1"/>
    </xf>
    <xf numFmtId="166" fontId="14" fillId="0" borderId="0" xfId="4" applyNumberFormat="1" applyFont="1" applyFill="1" applyBorder="1" applyAlignment="1" applyProtection="1">
      <alignment horizontal="left" vertical="center" indent="1"/>
      <protection locked="0"/>
    </xf>
    <xf numFmtId="0" fontId="15" fillId="0" borderId="0" xfId="0" applyFont="1" applyBorder="1"/>
    <xf numFmtId="0" fontId="18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left" vertical="center" indent="1"/>
    </xf>
    <xf numFmtId="0" fontId="13" fillId="0" borderId="0" xfId="1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>
      <alignment horizontal="center" vertical="center"/>
    </xf>
    <xf numFmtId="9" fontId="2" fillId="0" borderId="0" xfId="3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 vertical="center"/>
    </xf>
    <xf numFmtId="10" fontId="2" fillId="0" borderId="0" xfId="3" applyNumberFormat="1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5" fillId="0" borderId="17" xfId="0" applyFont="1" applyBorder="1" applyAlignment="1">
      <alignment vertical="center"/>
    </xf>
    <xf numFmtId="0" fontId="4" fillId="0" borderId="4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10" fontId="4" fillId="0" borderId="15" xfId="3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6" fontId="3" fillId="0" borderId="16" xfId="4" applyNumberFormat="1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6" fontId="3" fillId="0" borderId="17" xfId="4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4" fillId="0" borderId="7" xfId="3" applyNumberFormat="1" applyFont="1" applyFill="1" applyBorder="1" applyAlignment="1">
      <alignment horizontal="center" vertical="center"/>
    </xf>
    <xf numFmtId="165" fontId="22" fillId="0" borderId="7" xfId="0" applyNumberFormat="1" applyFont="1" applyFill="1" applyBorder="1" applyAlignment="1">
      <alignment horizontal="center" vertical="center"/>
    </xf>
    <xf numFmtId="9" fontId="23" fillId="0" borderId="15" xfId="3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8" fillId="0" borderId="0" xfId="8" applyProtection="1"/>
    <xf numFmtId="0" fontId="25" fillId="0" borderId="0" xfId="8" applyFont="1" applyFill="1" applyBorder="1" applyAlignment="1" applyProtection="1"/>
    <xf numFmtId="0" fontId="25" fillId="0" borderId="0" xfId="8" applyFont="1" applyFill="1" applyBorder="1" applyAlignment="1" applyProtection="1">
      <alignment vertical="center" wrapText="1"/>
    </xf>
    <xf numFmtId="0" fontId="3" fillId="0" borderId="0" xfId="8" applyFont="1" applyProtection="1"/>
    <xf numFmtId="0" fontId="27" fillId="0" borderId="0" xfId="8" applyFont="1" applyProtection="1"/>
    <xf numFmtId="10" fontId="0" fillId="0" borderId="0" xfId="9" applyNumberFormat="1" applyFont="1" applyProtection="1"/>
    <xf numFmtId="0" fontId="2" fillId="0" borderId="25" xfId="8" applyFont="1" applyBorder="1" applyAlignment="1" applyProtection="1">
      <alignment horizontal="center" vertical="center"/>
    </xf>
    <xf numFmtId="0" fontId="28" fillId="0" borderId="26" xfId="8" applyBorder="1" applyAlignment="1" applyProtection="1">
      <alignment horizontal="center" vertical="center"/>
    </xf>
    <xf numFmtId="10" fontId="0" fillId="0" borderId="27" xfId="9" applyNumberFormat="1" applyFont="1" applyBorder="1" applyAlignment="1" applyProtection="1">
      <alignment horizontal="center" vertical="center"/>
    </xf>
    <xf numFmtId="0" fontId="28" fillId="0" borderId="27" xfId="8" applyBorder="1" applyAlignment="1" applyProtection="1">
      <alignment horizontal="center" vertical="center"/>
    </xf>
    <xf numFmtId="10" fontId="0" fillId="0" borderId="32" xfId="9" applyNumberFormat="1" applyFont="1" applyBorder="1" applyAlignment="1" applyProtection="1">
      <alignment horizontal="center" vertical="center"/>
    </xf>
    <xf numFmtId="167" fontId="28" fillId="0" borderId="0" xfId="8" applyNumberFormat="1" applyProtection="1"/>
    <xf numFmtId="10" fontId="2" fillId="0" borderId="51" xfId="8" applyNumberFormat="1" applyFont="1" applyFill="1" applyBorder="1" applyAlignment="1" applyProtection="1">
      <alignment horizontal="center" vertical="center"/>
    </xf>
    <xf numFmtId="10" fontId="2" fillId="2" borderId="51" xfId="8" applyNumberFormat="1" applyFont="1" applyFill="1" applyBorder="1" applyAlignment="1" applyProtection="1">
      <alignment horizontal="center" vertical="center"/>
      <protection locked="0"/>
    </xf>
    <xf numFmtId="10" fontId="2" fillId="0" borderId="51" xfId="9" applyNumberFormat="1" applyFont="1" applyFill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center" vertical="center" wrapText="1"/>
    </xf>
    <xf numFmtId="10" fontId="2" fillId="0" borderId="0" xfId="9" applyNumberFormat="1" applyFont="1" applyFill="1" applyBorder="1" applyAlignment="1" applyProtection="1">
      <alignment horizontal="center" vertical="center"/>
    </xf>
    <xf numFmtId="0" fontId="28" fillId="0" borderId="0" xfId="8" applyBorder="1" applyAlignment="1" applyProtection="1">
      <alignment horizontal="center" vertical="center" wrapText="1"/>
    </xf>
    <xf numFmtId="0" fontId="28" fillId="0" borderId="0" xfId="8"/>
    <xf numFmtId="0" fontId="28" fillId="0" borderId="0" xfId="8" applyBorder="1" applyProtection="1"/>
    <xf numFmtId="0" fontId="28" fillId="0" borderId="4" xfId="8" applyBorder="1" applyProtection="1"/>
    <xf numFmtId="0" fontId="28" fillId="0" borderId="0" xfId="8" applyBorder="1" applyAlignment="1" applyProtection="1">
      <alignment horizontal="center" wrapText="1"/>
    </xf>
    <xf numFmtId="0" fontId="28" fillId="0" borderId="0" xfId="8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68" fontId="4" fillId="0" borderId="15" xfId="3" applyNumberFormat="1" applyFont="1" applyFill="1" applyBorder="1" applyAlignment="1">
      <alignment horizontal="center" vertical="center"/>
    </xf>
    <xf numFmtId="1" fontId="12" fillId="0" borderId="2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165" fontId="3" fillId="0" borderId="33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13" fillId="0" borderId="36" xfId="0" applyFont="1" applyFill="1" applyBorder="1" applyAlignment="1">
      <alignment horizontal="left" vertical="center" wrapText="1"/>
    </xf>
    <xf numFmtId="165" fontId="3" fillId="0" borderId="38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164" fontId="11" fillId="3" borderId="7" xfId="4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5" fontId="20" fillId="3" borderId="8" xfId="0" applyNumberFormat="1" applyFont="1" applyFill="1" applyBorder="1" applyAlignment="1">
      <alignment horizontal="center" vertical="center"/>
    </xf>
    <xf numFmtId="166" fontId="20" fillId="3" borderId="15" xfId="4" applyNumberFormat="1" applyFont="1" applyFill="1" applyBorder="1" applyAlignment="1">
      <alignment horizontal="center" vertical="center"/>
    </xf>
    <xf numFmtId="165" fontId="34" fillId="0" borderId="7" xfId="0" applyNumberFormat="1" applyFont="1" applyFill="1" applyBorder="1" applyAlignment="1">
      <alignment horizontal="center" vertical="center"/>
    </xf>
    <xf numFmtId="166" fontId="20" fillId="3" borderId="15" xfId="4" applyNumberFormat="1" applyFont="1" applyFill="1" applyBorder="1" applyAlignment="1" applyProtection="1">
      <alignment horizontal="center" vertical="center"/>
      <protection hidden="1"/>
    </xf>
    <xf numFmtId="165" fontId="3" fillId="0" borderId="24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>
      <alignment horizontal="center" vertical="center"/>
    </xf>
    <xf numFmtId="164" fontId="3" fillId="0" borderId="47" xfId="4" applyFont="1" applyFill="1" applyBorder="1" applyAlignment="1">
      <alignment horizontal="center" vertical="center"/>
    </xf>
    <xf numFmtId="0" fontId="11" fillId="0" borderId="34" xfId="11" applyFont="1" applyFill="1" applyBorder="1" applyAlignment="1">
      <alignment horizontal="center" vertical="center"/>
    </xf>
    <xf numFmtId="164" fontId="3" fillId="0" borderId="2" xfId="4" applyFont="1" applyFill="1" applyBorder="1" applyAlignment="1">
      <alignment horizontal="center" vertical="center"/>
    </xf>
    <xf numFmtId="164" fontId="11" fillId="3" borderId="6" xfId="4" applyFont="1" applyFill="1" applyBorder="1" applyAlignment="1">
      <alignment horizontal="center" vertical="center"/>
    </xf>
    <xf numFmtId="164" fontId="3" fillId="0" borderId="3" xfId="4" applyFont="1" applyFill="1" applyBorder="1" applyAlignment="1">
      <alignment horizontal="center" vertical="center"/>
    </xf>
    <xf numFmtId="0" fontId="11" fillId="0" borderId="16" xfId="11" applyFont="1" applyFill="1" applyBorder="1" applyAlignment="1">
      <alignment horizontal="center" vertical="center"/>
    </xf>
    <xf numFmtId="0" fontId="11" fillId="0" borderId="17" xfId="11" applyFont="1" applyFill="1" applyBorder="1" applyAlignment="1">
      <alignment horizontal="center" vertical="center"/>
    </xf>
    <xf numFmtId="1" fontId="12" fillId="0" borderId="52" xfId="1" applyNumberFormat="1" applyFont="1" applyBorder="1" applyAlignment="1">
      <alignment horizontal="center" vertical="center"/>
    </xf>
    <xf numFmtId="164" fontId="3" fillId="0" borderId="31" xfId="4" applyFont="1" applyFill="1" applyBorder="1" applyAlignment="1">
      <alignment horizontal="center" vertical="center"/>
    </xf>
    <xf numFmtId="0" fontId="11" fillId="0" borderId="36" xfId="11" applyFont="1" applyFill="1" applyBorder="1" applyAlignment="1">
      <alignment horizontal="center" vertical="center"/>
    </xf>
    <xf numFmtId="0" fontId="11" fillId="0" borderId="4" xfId="11" applyFont="1" applyFill="1" applyBorder="1" applyAlignment="1">
      <alignment horizontal="center" vertical="center"/>
    </xf>
    <xf numFmtId="0" fontId="11" fillId="0" borderId="1" xfId="1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49" fontId="25" fillId="0" borderId="36" xfId="0" applyNumberFormat="1" applyFont="1" applyBorder="1" applyAlignment="1">
      <alignment horizontal="left" vertical="center"/>
    </xf>
    <xf numFmtId="164" fontId="3" fillId="0" borderId="6" xfId="4" applyFont="1" applyFill="1" applyBorder="1" applyAlignment="1">
      <alignment horizontal="center" vertical="center"/>
    </xf>
    <xf numFmtId="0" fontId="11" fillId="0" borderId="15" xfId="11" applyFont="1" applyFill="1" applyBorder="1" applyAlignment="1">
      <alignment horizontal="center" vertical="center"/>
    </xf>
    <xf numFmtId="165" fontId="3" fillId="0" borderId="47" xfId="0" applyNumberFormat="1" applyFont="1" applyFill="1" applyBorder="1" applyAlignment="1">
      <alignment horizontal="center" vertical="center"/>
    </xf>
    <xf numFmtId="166" fontId="3" fillId="0" borderId="34" xfId="4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166" fontId="3" fillId="0" borderId="36" xfId="4" applyNumberFormat="1" applyFont="1" applyFill="1" applyBorder="1" applyAlignment="1">
      <alignment horizontal="center" vertical="center"/>
    </xf>
    <xf numFmtId="1" fontId="12" fillId="0" borderId="48" xfId="1" applyNumberFormat="1" applyFont="1" applyBorder="1" applyAlignment="1">
      <alignment horizontal="center" vertical="center"/>
    </xf>
    <xf numFmtId="0" fontId="13" fillId="0" borderId="55" xfId="0" applyFont="1" applyFill="1" applyBorder="1" applyAlignment="1">
      <alignment horizontal="left" vertical="center" wrapText="1"/>
    </xf>
    <xf numFmtId="165" fontId="3" fillId="0" borderId="53" xfId="0" applyNumberFormat="1" applyFont="1" applyFill="1" applyBorder="1" applyAlignment="1">
      <alignment horizontal="center" vertical="center"/>
    </xf>
    <xf numFmtId="166" fontId="3" fillId="0" borderId="20" xfId="4" applyNumberFormat="1" applyFont="1" applyFill="1" applyBorder="1" applyAlignment="1">
      <alignment horizontal="center" vertical="center"/>
    </xf>
    <xf numFmtId="165" fontId="3" fillId="0" borderId="56" xfId="0" applyNumberFormat="1" applyFont="1" applyFill="1" applyBorder="1" applyAlignment="1" applyProtection="1">
      <alignment horizontal="center" vertical="center"/>
      <protection hidden="1"/>
    </xf>
    <xf numFmtId="166" fontId="7" fillId="0" borderId="20" xfId="4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65" fontId="23" fillId="0" borderId="43" xfId="0" applyNumberFormat="1" applyFont="1" applyFill="1" applyBorder="1" applyAlignment="1">
      <alignment horizontal="center" vertical="center"/>
    </xf>
    <xf numFmtId="165" fontId="23" fillId="0" borderId="25" xfId="0" applyNumberFormat="1" applyFont="1" applyFill="1" applyBorder="1" applyAlignment="1">
      <alignment horizontal="center" vertical="center"/>
    </xf>
    <xf numFmtId="9" fontId="23" fillId="0" borderId="43" xfId="3" applyFont="1" applyFill="1" applyBorder="1" applyAlignment="1">
      <alignment horizontal="center" vertical="center"/>
    </xf>
    <xf numFmtId="9" fontId="23" fillId="0" borderId="25" xfId="3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4" fillId="0" borderId="54" xfId="0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33" xfId="8" applyFont="1" applyFill="1" applyBorder="1" applyAlignment="1" applyProtection="1">
      <alignment horizontal="center" vertical="center" wrapText="1"/>
    </xf>
    <xf numFmtId="0" fontId="4" fillId="0" borderId="49" xfId="8" applyFont="1" applyFill="1" applyBorder="1" applyAlignment="1" applyProtection="1">
      <alignment horizontal="center" vertical="center" wrapText="1"/>
    </xf>
    <xf numFmtId="0" fontId="4" fillId="0" borderId="37" xfId="8" applyFont="1" applyFill="1" applyBorder="1" applyAlignment="1" applyProtection="1">
      <alignment horizontal="center" vertical="center" wrapText="1"/>
    </xf>
    <xf numFmtId="0" fontId="25" fillId="2" borderId="49" xfId="8" applyFont="1" applyFill="1" applyBorder="1" applyAlignment="1" applyProtection="1">
      <alignment horizontal="center"/>
      <protection locked="0"/>
    </xf>
    <xf numFmtId="0" fontId="25" fillId="2" borderId="50" xfId="8" applyFont="1" applyFill="1" applyBorder="1" applyAlignment="1" applyProtection="1">
      <alignment horizontal="center"/>
      <protection locked="0"/>
    </xf>
    <xf numFmtId="0" fontId="4" fillId="0" borderId="21" xfId="8" applyFont="1" applyFill="1" applyBorder="1" applyAlignment="1" applyProtection="1">
      <alignment horizontal="center" vertical="center" wrapText="1"/>
    </xf>
    <xf numFmtId="0" fontId="4" fillId="0" borderId="22" xfId="8" applyFont="1" applyFill="1" applyBorder="1" applyAlignment="1" applyProtection="1">
      <alignment horizontal="center" vertical="center" wrapText="1"/>
    </xf>
    <xf numFmtId="0" fontId="4" fillId="0" borderId="12" xfId="8" applyFont="1" applyFill="1" applyBorder="1" applyAlignment="1" applyProtection="1">
      <alignment horizontal="center" vertical="center" wrapText="1"/>
    </xf>
    <xf numFmtId="0" fontId="25" fillId="2" borderId="22" xfId="8" applyFont="1" applyFill="1" applyBorder="1" applyAlignment="1" applyProtection="1">
      <alignment horizontal="center" vertical="center" wrapText="1"/>
      <protection locked="0"/>
    </xf>
    <xf numFmtId="0" fontId="25" fillId="2" borderId="23" xfId="8" applyFont="1" applyFill="1" applyBorder="1" applyAlignment="1" applyProtection="1">
      <alignment horizontal="center" vertical="center" wrapText="1"/>
      <protection locked="0"/>
    </xf>
    <xf numFmtId="0" fontId="4" fillId="0" borderId="18" xfId="8" applyFont="1" applyFill="1" applyBorder="1" applyAlignment="1" applyProtection="1">
      <alignment horizontal="center" vertical="center" wrapText="1"/>
    </xf>
    <xf numFmtId="0" fontId="4" fillId="0" borderId="14" xfId="8" applyFont="1" applyFill="1" applyBorder="1" applyAlignment="1" applyProtection="1">
      <alignment horizontal="center" vertical="center" wrapText="1"/>
    </xf>
    <xf numFmtId="0" fontId="4" fillId="0" borderId="38" xfId="8" applyFont="1" applyFill="1" applyBorder="1" applyAlignment="1" applyProtection="1">
      <alignment horizontal="center" vertical="center" wrapText="1"/>
    </xf>
    <xf numFmtId="0" fontId="25" fillId="2" borderId="14" xfId="8" applyFont="1" applyFill="1" applyBorder="1" applyAlignment="1" applyProtection="1">
      <alignment horizontal="center" vertical="center" wrapText="1"/>
      <protection locked="0"/>
    </xf>
    <xf numFmtId="0" fontId="25" fillId="2" borderId="19" xfId="8" applyFont="1" applyFill="1" applyBorder="1" applyAlignment="1" applyProtection="1">
      <alignment horizontal="center" vertical="center" wrapText="1"/>
      <protection locked="0"/>
    </xf>
    <xf numFmtId="0" fontId="2" fillId="0" borderId="45" xfId="8" applyFont="1" applyBorder="1" applyAlignment="1" applyProtection="1">
      <alignment horizontal="center" vertical="center" wrapText="1"/>
    </xf>
    <xf numFmtId="0" fontId="2" fillId="0" borderId="46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26" xfId="8" applyFont="1" applyBorder="1" applyAlignment="1" applyProtection="1">
      <alignment horizontal="center" vertical="center" wrapText="1"/>
    </xf>
    <xf numFmtId="0" fontId="2" fillId="0" borderId="27" xfId="8" applyFont="1" applyBorder="1" applyAlignment="1" applyProtection="1">
      <alignment horizontal="center" vertical="center" wrapText="1"/>
    </xf>
    <xf numFmtId="0" fontId="2" fillId="0" borderId="32" xfId="8" applyFont="1" applyBorder="1" applyAlignment="1" applyProtection="1">
      <alignment horizontal="center" vertical="center" wrapText="1"/>
    </xf>
    <xf numFmtId="0" fontId="29" fillId="0" borderId="45" xfId="8" applyFont="1" applyBorder="1" applyAlignment="1" applyProtection="1">
      <alignment horizontal="center" vertical="center" wrapText="1"/>
    </xf>
    <xf numFmtId="0" fontId="29" fillId="0" borderId="46" xfId="8" applyFont="1" applyBorder="1" applyAlignment="1" applyProtection="1">
      <alignment horizontal="center" vertical="center" wrapText="1"/>
    </xf>
    <xf numFmtId="0" fontId="29" fillId="0" borderId="39" xfId="8" applyFont="1" applyBorder="1" applyAlignment="1" applyProtection="1">
      <alignment horizontal="center" vertical="center" wrapText="1"/>
    </xf>
    <xf numFmtId="0" fontId="29" fillId="0" borderId="29" xfId="8" applyFont="1" applyBorder="1" applyAlignment="1" applyProtection="1">
      <alignment horizontal="center" vertical="center" wrapText="1"/>
    </xf>
    <xf numFmtId="0" fontId="29" fillId="0" borderId="0" xfId="8" applyFont="1" applyBorder="1" applyAlignment="1" applyProtection="1">
      <alignment horizontal="center" vertical="center" wrapText="1"/>
    </xf>
    <xf numFmtId="0" fontId="29" fillId="0" borderId="20" xfId="8" applyFont="1" applyBorder="1" applyAlignment="1" applyProtection="1">
      <alignment horizontal="center" vertical="center" wrapText="1"/>
    </xf>
    <xf numFmtId="0" fontId="29" fillId="0" borderId="26" xfId="8" applyFont="1" applyBorder="1" applyAlignment="1" applyProtection="1">
      <alignment horizontal="center" vertical="center" wrapText="1"/>
    </xf>
    <xf numFmtId="0" fontId="29" fillId="0" borderId="27" xfId="8" applyFont="1" applyBorder="1" applyAlignment="1" applyProtection="1">
      <alignment horizontal="center" vertical="center" wrapText="1"/>
    </xf>
    <xf numFmtId="0" fontId="29" fillId="0" borderId="32" xfId="8" applyFont="1" applyBorder="1" applyAlignment="1" applyProtection="1">
      <alignment horizontal="center" vertical="center" wrapText="1"/>
    </xf>
    <xf numFmtId="0" fontId="28" fillId="2" borderId="45" xfId="8" applyFill="1" applyBorder="1" applyAlignment="1" applyProtection="1">
      <alignment horizontal="center" vertical="center" wrapText="1"/>
      <protection locked="0"/>
    </xf>
    <xf numFmtId="0" fontId="28" fillId="2" borderId="46" xfId="8" applyFill="1" applyBorder="1" applyAlignment="1" applyProtection="1">
      <alignment horizontal="center" vertical="center" wrapText="1"/>
      <protection locked="0"/>
    </xf>
    <xf numFmtId="0" fontId="28" fillId="2" borderId="39" xfId="8" applyFill="1" applyBorder="1" applyAlignment="1" applyProtection="1">
      <alignment horizontal="center" vertical="center" wrapText="1"/>
      <protection locked="0"/>
    </xf>
    <xf numFmtId="0" fontId="28" fillId="2" borderId="29" xfId="8" applyFill="1" applyBorder="1" applyAlignment="1" applyProtection="1">
      <alignment horizontal="center" vertical="center" wrapText="1"/>
      <protection locked="0"/>
    </xf>
    <xf numFmtId="0" fontId="28" fillId="2" borderId="0" xfId="8" applyFill="1" applyBorder="1" applyAlignment="1" applyProtection="1">
      <alignment horizontal="center" vertical="center" wrapText="1"/>
      <protection locked="0"/>
    </xf>
    <xf numFmtId="0" fontId="28" fillId="2" borderId="20" xfId="8" applyFill="1" applyBorder="1" applyAlignment="1" applyProtection="1">
      <alignment horizontal="center" vertical="center" wrapText="1"/>
      <protection locked="0"/>
    </xf>
    <xf numFmtId="0" fontId="28" fillId="2" borderId="26" xfId="8" applyFill="1" applyBorder="1" applyAlignment="1" applyProtection="1">
      <alignment horizontal="center" vertical="center" wrapText="1"/>
      <protection locked="0"/>
    </xf>
    <xf numFmtId="0" fontId="28" fillId="2" borderId="27" xfId="8" applyFill="1" applyBorder="1" applyAlignment="1" applyProtection="1">
      <alignment horizontal="center" vertical="center" wrapText="1"/>
      <protection locked="0"/>
    </xf>
    <xf numFmtId="0" fontId="28" fillId="2" borderId="32" xfId="8" applyFill="1" applyBorder="1" applyAlignment="1" applyProtection="1">
      <alignment horizontal="center" vertical="center" wrapText="1"/>
      <protection locked="0"/>
    </xf>
    <xf numFmtId="0" fontId="28" fillId="0" borderId="29" xfId="8" applyBorder="1" applyAlignment="1" applyProtection="1">
      <alignment horizontal="center" vertical="center" wrapText="1"/>
    </xf>
    <xf numFmtId="0" fontId="28" fillId="0" borderId="0" xfId="8" applyBorder="1" applyAlignment="1" applyProtection="1">
      <alignment horizontal="center" vertical="center" wrapText="1"/>
    </xf>
    <xf numFmtId="0" fontId="28" fillId="0" borderId="20" xfId="8" applyBorder="1" applyAlignment="1" applyProtection="1">
      <alignment horizontal="center" vertical="center" wrapText="1"/>
    </xf>
    <xf numFmtId="0" fontId="28" fillId="0" borderId="26" xfId="8" applyBorder="1" applyAlignment="1" applyProtection="1">
      <alignment horizontal="center" vertical="center" wrapText="1"/>
    </xf>
    <xf numFmtId="0" fontId="28" fillId="0" borderId="27" xfId="8" applyBorder="1" applyAlignment="1" applyProtection="1">
      <alignment horizontal="center" vertical="center" wrapText="1"/>
    </xf>
    <xf numFmtId="0" fontId="28" fillId="0" borderId="32" xfId="8" applyBorder="1" applyAlignment="1" applyProtection="1">
      <alignment horizontal="center" vertical="center" wrapText="1"/>
    </xf>
    <xf numFmtId="0" fontId="2" fillId="0" borderId="29" xfId="8" applyFont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center" vertical="center" wrapText="1"/>
    </xf>
    <xf numFmtId="0" fontId="2" fillId="0" borderId="20" xfId="8" applyFont="1" applyBorder="1" applyAlignment="1" applyProtection="1">
      <alignment horizontal="center" vertical="center" wrapText="1"/>
    </xf>
    <xf numFmtId="0" fontId="28" fillId="2" borderId="29" xfId="8" applyFill="1" applyBorder="1" applyAlignment="1" applyProtection="1">
      <alignment horizontal="center" vertical="center"/>
      <protection locked="0"/>
    </xf>
    <xf numFmtId="0" fontId="28" fillId="2" borderId="0" xfId="8" applyFill="1" applyBorder="1" applyAlignment="1" applyProtection="1">
      <alignment horizontal="center" vertical="center"/>
      <protection locked="0"/>
    </xf>
    <xf numFmtId="0" fontId="28" fillId="2" borderId="20" xfId="8" applyFill="1" applyBorder="1" applyAlignment="1" applyProtection="1">
      <alignment horizontal="center" vertical="center"/>
      <protection locked="0"/>
    </xf>
    <xf numFmtId="0" fontId="28" fillId="2" borderId="26" xfId="8" applyFill="1" applyBorder="1" applyAlignment="1" applyProtection="1">
      <alignment horizontal="center" vertical="center"/>
      <protection locked="0"/>
    </xf>
    <xf numFmtId="0" fontId="28" fillId="2" borderId="27" xfId="8" applyFill="1" applyBorder="1" applyAlignment="1" applyProtection="1">
      <alignment horizontal="center" vertical="center"/>
      <protection locked="0"/>
    </xf>
    <xf numFmtId="0" fontId="28" fillId="2" borderId="32" xfId="8" applyFill="1" applyBorder="1" applyAlignment="1" applyProtection="1">
      <alignment horizontal="center" vertical="center"/>
      <protection locked="0"/>
    </xf>
    <xf numFmtId="0" fontId="30" fillId="0" borderId="29" xfId="8" applyFont="1" applyBorder="1" applyAlignment="1" applyProtection="1">
      <alignment horizontal="center" vertical="center" wrapText="1"/>
    </xf>
    <xf numFmtId="0" fontId="30" fillId="0" borderId="0" xfId="8" applyFont="1" applyBorder="1" applyAlignment="1" applyProtection="1">
      <alignment horizontal="center" vertical="center" wrapText="1"/>
    </xf>
    <xf numFmtId="0" fontId="30" fillId="0" borderId="20" xfId="8" applyFont="1" applyBorder="1" applyAlignment="1" applyProtection="1">
      <alignment horizontal="center" vertical="center" wrapText="1"/>
    </xf>
    <xf numFmtId="0" fontId="30" fillId="0" borderId="27" xfId="8" applyFont="1" applyBorder="1" applyAlignment="1" applyProtection="1">
      <alignment horizontal="center" vertical="center" wrapText="1"/>
    </xf>
    <xf numFmtId="0" fontId="30" fillId="0" borderId="32" xfId="8" applyFont="1" applyBorder="1" applyAlignment="1" applyProtection="1">
      <alignment horizontal="center" vertical="center" wrapText="1"/>
    </xf>
    <xf numFmtId="10" fontId="24" fillId="0" borderId="45" xfId="8" applyNumberFormat="1" applyFont="1" applyBorder="1" applyAlignment="1" applyProtection="1">
      <alignment horizontal="center" vertical="center" wrapText="1"/>
    </xf>
    <xf numFmtId="10" fontId="24" fillId="0" borderId="46" xfId="8" applyNumberFormat="1" applyFont="1" applyBorder="1" applyAlignment="1" applyProtection="1">
      <alignment horizontal="center" vertical="center" wrapText="1"/>
    </xf>
    <xf numFmtId="10" fontId="24" fillId="0" borderId="39" xfId="8" applyNumberFormat="1" applyFont="1" applyBorder="1" applyAlignment="1" applyProtection="1">
      <alignment horizontal="center" vertical="center" wrapText="1"/>
    </xf>
    <xf numFmtId="10" fontId="24" fillId="0" borderId="29" xfId="8" applyNumberFormat="1" applyFont="1" applyBorder="1" applyAlignment="1" applyProtection="1">
      <alignment horizontal="center" vertical="center" wrapText="1"/>
    </xf>
    <xf numFmtId="10" fontId="24" fillId="0" borderId="0" xfId="8" applyNumberFormat="1" applyFont="1" applyBorder="1" applyAlignment="1" applyProtection="1">
      <alignment horizontal="center" vertical="center" wrapText="1"/>
    </xf>
    <xf numFmtId="10" fontId="24" fillId="0" borderId="20" xfId="8" applyNumberFormat="1" applyFont="1" applyBorder="1" applyAlignment="1" applyProtection="1">
      <alignment horizontal="center" vertical="center" wrapText="1"/>
    </xf>
    <xf numFmtId="10" fontId="24" fillId="0" borderId="26" xfId="8" applyNumberFormat="1" applyFont="1" applyBorder="1" applyAlignment="1" applyProtection="1">
      <alignment horizontal="center" vertical="center" wrapText="1"/>
    </xf>
    <xf numFmtId="10" fontId="24" fillId="0" borderId="27" xfId="8" applyNumberFormat="1" applyFont="1" applyBorder="1" applyAlignment="1" applyProtection="1">
      <alignment horizontal="center" vertical="center" wrapText="1"/>
    </xf>
    <xf numFmtId="10" fontId="24" fillId="0" borderId="32" xfId="8" applyNumberFormat="1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/>
    </xf>
    <xf numFmtId="0" fontId="2" fillId="0" borderId="15" xfId="8" applyFont="1" applyBorder="1" applyAlignment="1" applyProtection="1">
      <alignment horizontal="center"/>
    </xf>
    <xf numFmtId="0" fontId="28" fillId="0" borderId="45" xfId="8" applyBorder="1" applyAlignment="1" applyProtection="1">
      <alignment horizontal="center" vertical="center" wrapText="1"/>
    </xf>
    <xf numFmtId="0" fontId="28" fillId="0" borderId="46" xfId="8" applyBorder="1" applyAlignment="1" applyProtection="1">
      <alignment horizontal="center" vertical="center" wrapText="1"/>
    </xf>
    <xf numFmtId="0" fontId="28" fillId="0" borderId="39" xfId="8" applyBorder="1" applyAlignment="1" applyProtection="1">
      <alignment horizontal="center" vertical="center" wrapText="1"/>
    </xf>
    <xf numFmtId="0" fontId="2" fillId="0" borderId="26" xfId="8" applyFont="1" applyBorder="1" applyAlignment="1" applyProtection="1">
      <alignment horizontal="center" vertical="center"/>
    </xf>
    <xf numFmtId="0" fontId="2" fillId="0" borderId="27" xfId="8" applyFont="1" applyBorder="1" applyAlignment="1" applyProtection="1">
      <alignment horizontal="center" vertical="center"/>
    </xf>
    <xf numFmtId="0" fontId="2" fillId="0" borderId="32" xfId="8" applyFont="1" applyBorder="1" applyAlignment="1" applyProtection="1">
      <alignment horizontal="center" vertical="center"/>
    </xf>
    <xf numFmtId="0" fontId="2" fillId="0" borderId="45" xfId="8" applyFont="1" applyBorder="1" applyAlignment="1" applyProtection="1">
      <alignment horizontal="center" vertical="center"/>
    </xf>
    <xf numFmtId="0" fontId="2" fillId="0" borderId="39" xfId="8" applyFont="1" applyBorder="1" applyAlignment="1" applyProtection="1">
      <alignment horizontal="center" vertical="center"/>
    </xf>
    <xf numFmtId="10" fontId="2" fillId="2" borderId="39" xfId="8" applyNumberFormat="1" applyFont="1" applyFill="1" applyBorder="1" applyAlignment="1" applyProtection="1">
      <alignment horizontal="center" vertical="center"/>
      <protection locked="0"/>
    </xf>
    <xf numFmtId="10" fontId="2" fillId="2" borderId="32" xfId="8" applyNumberFormat="1" applyFont="1" applyFill="1" applyBorder="1" applyAlignment="1" applyProtection="1">
      <alignment horizontal="center" vertical="center"/>
      <protection locked="0"/>
    </xf>
    <xf numFmtId="0" fontId="28" fillId="0" borderId="6" xfId="8" applyBorder="1" applyAlignment="1" applyProtection="1">
      <alignment horizontal="center" vertical="center" wrapText="1"/>
    </xf>
    <xf numFmtId="0" fontId="28" fillId="0" borderId="15" xfId="8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5" fillId="0" borderId="0" xfId="8" applyFont="1" applyAlignment="1" applyProtection="1">
      <alignment vertical="center" wrapText="1"/>
    </xf>
    <xf numFmtId="0" fontId="28" fillId="0" borderId="5" xfId="8" applyBorder="1" applyAlignment="1" applyProtection="1">
      <alignment horizontal="center" wrapText="1"/>
    </xf>
    <xf numFmtId="0" fontId="28" fillId="0" borderId="0" xfId="8" applyBorder="1" applyAlignment="1" applyProtection="1">
      <alignment horizontal="center" wrapText="1"/>
    </xf>
    <xf numFmtId="0" fontId="32" fillId="0" borderId="6" xfId="8" applyFont="1" applyBorder="1" applyAlignment="1" applyProtection="1">
      <alignment horizontal="center" vertical="center" wrapText="1"/>
    </xf>
    <xf numFmtId="0" fontId="32" fillId="0" borderId="15" xfId="8" applyFont="1" applyBorder="1" applyAlignment="1" applyProtection="1">
      <alignment horizontal="center" vertical="center" wrapText="1"/>
    </xf>
  </cellXfs>
  <cellStyles count="17">
    <cellStyle name="Excel Built-in Normal" xfId="10" xr:uid="{00000000-0005-0000-0000-000000000000}"/>
    <cellStyle name="Moeda 2" xfId="15" xr:uid="{00000000-0005-0000-0000-000001000000}"/>
    <cellStyle name="Normal" xfId="0" builtinId="0"/>
    <cellStyle name="Normal 16 2" xfId="12" xr:uid="{00000000-0005-0000-0000-000003000000}"/>
    <cellStyle name="Normal 2" xfId="1" xr:uid="{00000000-0005-0000-0000-000004000000}"/>
    <cellStyle name="Normal 3" xfId="2" xr:uid="{00000000-0005-0000-0000-000005000000}"/>
    <cellStyle name="Normal 4" xfId="8" xr:uid="{00000000-0005-0000-0000-000006000000}"/>
    <cellStyle name="Normal_Planilha de Preços Unitários 2000-2001" xfId="11" xr:uid="{00000000-0005-0000-0000-000007000000}"/>
    <cellStyle name="Porcentagem" xfId="3" builtinId="5"/>
    <cellStyle name="Porcentagem 2" xfId="9" xr:uid="{00000000-0005-0000-0000-000009000000}"/>
    <cellStyle name="Porcentagem 2 2" xfId="13" xr:uid="{00000000-0005-0000-0000-00000A000000}"/>
    <cellStyle name="Separador de milhares 2" xfId="5" xr:uid="{00000000-0005-0000-0000-00000B000000}"/>
    <cellStyle name="Separador de milhares 3" xfId="6" xr:uid="{00000000-0005-0000-0000-00000C000000}"/>
    <cellStyle name="Separador de milhares 3 2" xfId="14" xr:uid="{00000000-0005-0000-0000-00000D000000}"/>
    <cellStyle name="Separador de milhares 4" xfId="7" xr:uid="{00000000-0005-0000-0000-00000E000000}"/>
    <cellStyle name="Separador de milhares 5" xfId="16" xr:uid="{00000000-0005-0000-0000-00000F000000}"/>
    <cellStyle name="Vírgula" xfId="4" builtinId="3"/>
  </cellStyles>
  <dxfs count="8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39</xdr:row>
      <xdr:rowOff>66675</xdr:rowOff>
    </xdr:from>
    <xdr:to>
      <xdr:col>13</xdr:col>
      <xdr:colOff>466725</xdr:colOff>
      <xdr:row>43</xdr:row>
      <xdr:rowOff>238125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7458075"/>
          <a:ext cx="3495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123825</xdr:colOff>
      <xdr:row>38</xdr:row>
      <xdr:rowOff>38100</xdr:rowOff>
    </xdr:from>
    <xdr:to>
      <xdr:col>13</xdr:col>
      <xdr:colOff>257175</xdr:colOff>
      <xdr:row>39</xdr:row>
      <xdr:rowOff>142875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886450" y="7181850"/>
          <a:ext cx="3181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72"/>
  <sheetViews>
    <sheetView showGridLines="0" tabSelected="1" zoomScale="60" zoomScaleNormal="60" workbookViewId="0">
      <selection activeCell="E6" sqref="E6:E7"/>
    </sheetView>
  </sheetViews>
  <sheetFormatPr defaultRowHeight="18.75" x14ac:dyDescent="0.3"/>
  <cols>
    <col min="1" max="1" width="18.5546875" bestFit="1" customWidth="1"/>
    <col min="2" max="2" width="6.77734375" customWidth="1"/>
    <col min="3" max="3" width="2.33203125" customWidth="1"/>
    <col min="4" max="4" width="86.5546875" customWidth="1"/>
    <col min="5" max="5" width="9" bestFit="1" customWidth="1"/>
    <col min="6" max="6" width="5.6640625" bestFit="1" customWidth="1"/>
    <col min="7" max="7" width="11.21875" customWidth="1"/>
    <col min="8" max="8" width="10.77734375" customWidth="1"/>
    <col min="9" max="9" width="15.44140625" bestFit="1" customWidth="1"/>
    <col min="10" max="10" width="14" bestFit="1" customWidth="1"/>
    <col min="11" max="11" width="19.77734375" customWidth="1"/>
    <col min="12" max="12" width="9.77734375" customWidth="1"/>
  </cols>
  <sheetData>
    <row r="1" spans="1:12" ht="51" customHeight="1" thickBot="1" x14ac:dyDescent="0.35">
      <c r="A1" s="167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ht="52.5" customHeight="1" x14ac:dyDescent="0.3">
      <c r="A2" s="174" t="s">
        <v>174</v>
      </c>
      <c r="B2" s="175"/>
      <c r="C2" s="175"/>
      <c r="D2" s="176"/>
      <c r="E2" s="177" t="s">
        <v>196</v>
      </c>
      <c r="F2" s="178"/>
      <c r="G2" s="178"/>
      <c r="H2" s="178"/>
      <c r="I2" s="178"/>
      <c r="J2" s="178"/>
      <c r="K2" s="178"/>
      <c r="L2" s="179"/>
    </row>
    <row r="3" spans="1:12" ht="27.75" customHeight="1" x14ac:dyDescent="0.3">
      <c r="A3" s="170" t="s">
        <v>107</v>
      </c>
      <c r="B3" s="171"/>
      <c r="C3" s="171"/>
      <c r="D3" s="47" t="s">
        <v>176</v>
      </c>
      <c r="E3" s="180"/>
      <c r="F3" s="181"/>
      <c r="G3" s="181"/>
      <c r="H3" s="181"/>
      <c r="I3" s="181"/>
      <c r="J3" s="181"/>
      <c r="K3" s="181"/>
      <c r="L3" s="182"/>
    </row>
    <row r="4" spans="1:12" ht="32.25" customHeight="1" x14ac:dyDescent="0.3">
      <c r="A4" s="170" t="s">
        <v>7</v>
      </c>
      <c r="B4" s="171"/>
      <c r="C4" s="171"/>
      <c r="D4" s="47" t="s">
        <v>175</v>
      </c>
      <c r="E4" s="180"/>
      <c r="F4" s="181"/>
      <c r="G4" s="181"/>
      <c r="H4" s="181"/>
      <c r="I4" s="181"/>
      <c r="J4" s="181"/>
      <c r="K4" s="181"/>
      <c r="L4" s="182"/>
    </row>
    <row r="5" spans="1:12" ht="32.25" customHeight="1" thickBot="1" x14ac:dyDescent="0.35">
      <c r="A5" s="172" t="s">
        <v>4</v>
      </c>
      <c r="B5" s="173"/>
      <c r="C5" s="173"/>
      <c r="D5" s="148" t="s">
        <v>177</v>
      </c>
      <c r="E5" s="183"/>
      <c r="F5" s="184"/>
      <c r="G5" s="184"/>
      <c r="H5" s="184"/>
      <c r="I5" s="184"/>
      <c r="J5" s="184"/>
      <c r="K5" s="184"/>
      <c r="L5" s="185"/>
    </row>
    <row r="6" spans="1:12" ht="25.5" customHeight="1" x14ac:dyDescent="0.3">
      <c r="A6" s="48" t="s">
        <v>0</v>
      </c>
      <c r="B6" s="178" t="s">
        <v>8</v>
      </c>
      <c r="C6" s="178"/>
      <c r="D6" s="179"/>
      <c r="E6" s="190" t="s">
        <v>2</v>
      </c>
      <c r="F6" s="192" t="s">
        <v>9</v>
      </c>
      <c r="G6" s="194" t="s">
        <v>10</v>
      </c>
      <c r="H6" s="192"/>
      <c r="I6" s="194" t="s">
        <v>11</v>
      </c>
      <c r="J6" s="192"/>
      <c r="K6" s="188" t="s">
        <v>1</v>
      </c>
      <c r="L6" s="179" t="s">
        <v>12</v>
      </c>
    </row>
    <row r="7" spans="1:12" ht="25.5" customHeight="1" thickBot="1" x14ac:dyDescent="0.35">
      <c r="A7" s="49" t="s">
        <v>25</v>
      </c>
      <c r="B7" s="184"/>
      <c r="C7" s="184"/>
      <c r="D7" s="185"/>
      <c r="E7" s="191"/>
      <c r="F7" s="193"/>
      <c r="G7" s="99" t="s">
        <v>3</v>
      </c>
      <c r="H7" s="99" t="s">
        <v>6</v>
      </c>
      <c r="I7" s="99" t="s">
        <v>3</v>
      </c>
      <c r="J7" s="99" t="s">
        <v>6</v>
      </c>
      <c r="K7" s="189"/>
      <c r="L7" s="185"/>
    </row>
    <row r="8" spans="1:12" s="46" customFormat="1" ht="24.95" customHeight="1" thickBot="1" x14ac:dyDescent="0.3">
      <c r="A8" s="146"/>
      <c r="B8" s="147">
        <v>1</v>
      </c>
      <c r="C8" s="145" t="s">
        <v>108</v>
      </c>
      <c r="D8" s="119"/>
      <c r="E8" s="120"/>
      <c r="F8" s="121"/>
      <c r="G8" s="122"/>
      <c r="H8" s="121"/>
      <c r="I8" s="123">
        <f>SUM(I9:I10)</f>
        <v>0</v>
      </c>
      <c r="J8" s="123">
        <f>SUM(J9:J10)</f>
        <v>0</v>
      </c>
      <c r="K8" s="123">
        <f>SUM(K9:K10)</f>
        <v>0</v>
      </c>
      <c r="L8" s="124" t="e">
        <f t="shared" ref="L8:L45" si="0">K8*100/$K$63</f>
        <v>#DIV/0!</v>
      </c>
    </row>
    <row r="9" spans="1:12" ht="30" customHeight="1" x14ac:dyDescent="0.3">
      <c r="A9" s="98">
        <v>98525</v>
      </c>
      <c r="B9" s="56" t="s">
        <v>26</v>
      </c>
      <c r="C9" s="103"/>
      <c r="D9" s="50" t="s">
        <v>182</v>
      </c>
      <c r="E9" s="130">
        <v>2902.7</v>
      </c>
      <c r="F9" s="131" t="s">
        <v>19</v>
      </c>
      <c r="G9" s="109">
        <v>0</v>
      </c>
      <c r="H9" s="58">
        <v>0</v>
      </c>
      <c r="I9" s="109">
        <f>ROUNDDOWN(E9*G9,2)</f>
        <v>0</v>
      </c>
      <c r="J9" s="58">
        <f>ROUNDDOWN(E9*H9,2)</f>
        <v>0</v>
      </c>
      <c r="K9" s="58">
        <f t="shared" ref="K9" si="1">I9+J9</f>
        <v>0</v>
      </c>
      <c r="L9" s="60" t="e">
        <f t="shared" si="0"/>
        <v>#DIV/0!</v>
      </c>
    </row>
    <row r="10" spans="1:12" ht="30" customHeight="1" thickBot="1" x14ac:dyDescent="0.35">
      <c r="A10" s="98" t="s">
        <v>183</v>
      </c>
      <c r="B10" s="56" t="s">
        <v>27</v>
      </c>
      <c r="C10" s="104"/>
      <c r="D10" s="50" t="s">
        <v>128</v>
      </c>
      <c r="E10" s="134">
        <v>1.5</v>
      </c>
      <c r="F10" s="135" t="s">
        <v>19</v>
      </c>
      <c r="G10" s="108">
        <v>0</v>
      </c>
      <c r="H10" s="59">
        <v>0</v>
      </c>
      <c r="I10" s="108">
        <f t="shared" ref="I10" si="2">ROUNDDOWN(E10*G10,2)</f>
        <v>0</v>
      </c>
      <c r="J10" s="59">
        <f t="shared" ref="J10" si="3">ROUNDDOWN(E10*H10,2)</f>
        <v>0</v>
      </c>
      <c r="K10" s="59">
        <f t="shared" ref="K10" si="4">I10+J10</f>
        <v>0</v>
      </c>
      <c r="L10" s="60" t="e">
        <f t="shared" si="0"/>
        <v>#DIV/0!</v>
      </c>
    </row>
    <row r="11" spans="1:12" s="46" customFormat="1" ht="24.95" customHeight="1" thickBot="1" x14ac:dyDescent="0.3">
      <c r="A11" s="146"/>
      <c r="B11" s="147">
        <v>2</v>
      </c>
      <c r="C11" s="145" t="s">
        <v>111</v>
      </c>
      <c r="D11" s="119"/>
      <c r="E11" s="133"/>
      <c r="F11" s="129"/>
      <c r="G11" s="122"/>
      <c r="H11" s="121"/>
      <c r="I11" s="123">
        <f>SUM(I12:I19)</f>
        <v>0</v>
      </c>
      <c r="J11" s="123">
        <f>SUM(J12:J19)</f>
        <v>0</v>
      </c>
      <c r="K11" s="123">
        <f>SUM(K12:K19)</f>
        <v>0</v>
      </c>
      <c r="L11" s="124" t="e">
        <f t="shared" si="0"/>
        <v>#DIV/0!</v>
      </c>
    </row>
    <row r="12" spans="1:12" ht="28.5" customHeight="1" x14ac:dyDescent="0.3">
      <c r="A12" s="98" t="s">
        <v>106</v>
      </c>
      <c r="B12" s="56" t="s">
        <v>28</v>
      </c>
      <c r="C12" s="104"/>
      <c r="D12" s="50" t="s">
        <v>142</v>
      </c>
      <c r="E12" s="134">
        <v>1</v>
      </c>
      <c r="F12" s="140" t="s">
        <v>20</v>
      </c>
      <c r="G12" s="151">
        <v>0</v>
      </c>
      <c r="H12" s="58">
        <v>0</v>
      </c>
      <c r="I12" s="109">
        <f t="shared" ref="I12:I19" si="5">ROUNDDOWN(E12*G12,2)</f>
        <v>0</v>
      </c>
      <c r="J12" s="58">
        <f t="shared" ref="J12:J19" si="6">ROUNDDOWN(E12*H12,2)</f>
        <v>0</v>
      </c>
      <c r="K12" s="58">
        <f t="shared" ref="K12:K19" si="7">I12+J12</f>
        <v>0</v>
      </c>
      <c r="L12" s="152" t="e">
        <f t="shared" si="0"/>
        <v>#DIV/0!</v>
      </c>
    </row>
    <row r="13" spans="1:12" ht="30" customHeight="1" x14ac:dyDescent="0.3">
      <c r="A13" s="98">
        <v>92341</v>
      </c>
      <c r="B13" s="56" t="s">
        <v>29</v>
      </c>
      <c r="C13" s="104"/>
      <c r="D13" s="50" t="s">
        <v>109</v>
      </c>
      <c r="E13" s="134">
        <v>5</v>
      </c>
      <c r="F13" s="140" t="s">
        <v>5</v>
      </c>
      <c r="G13" s="153">
        <v>0</v>
      </c>
      <c r="H13" s="62">
        <v>0</v>
      </c>
      <c r="I13" s="57">
        <f t="shared" si="5"/>
        <v>0</v>
      </c>
      <c r="J13" s="62">
        <f t="shared" si="6"/>
        <v>0</v>
      </c>
      <c r="K13" s="62">
        <f t="shared" si="7"/>
        <v>0</v>
      </c>
      <c r="L13" s="63" t="e">
        <f t="shared" si="0"/>
        <v>#DIV/0!</v>
      </c>
    </row>
    <row r="14" spans="1:12" ht="30" customHeight="1" x14ac:dyDescent="0.3">
      <c r="A14" s="98" t="s">
        <v>129</v>
      </c>
      <c r="B14" s="56" t="s">
        <v>141</v>
      </c>
      <c r="C14" s="104"/>
      <c r="D14" s="50" t="s">
        <v>130</v>
      </c>
      <c r="E14" s="134">
        <v>1</v>
      </c>
      <c r="F14" s="140" t="s">
        <v>20</v>
      </c>
      <c r="G14" s="153">
        <v>0</v>
      </c>
      <c r="H14" s="62">
        <v>0</v>
      </c>
      <c r="I14" s="57">
        <f t="shared" si="5"/>
        <v>0</v>
      </c>
      <c r="J14" s="62">
        <f t="shared" si="6"/>
        <v>0</v>
      </c>
      <c r="K14" s="62">
        <f t="shared" si="7"/>
        <v>0</v>
      </c>
      <c r="L14" s="63" t="e">
        <f t="shared" si="0"/>
        <v>#DIV/0!</v>
      </c>
    </row>
    <row r="15" spans="1:12" ht="30" customHeight="1" x14ac:dyDescent="0.3">
      <c r="A15" s="98" t="s">
        <v>131</v>
      </c>
      <c r="B15" s="56" t="s">
        <v>145</v>
      </c>
      <c r="C15" s="104"/>
      <c r="D15" s="50" t="s">
        <v>110</v>
      </c>
      <c r="E15" s="132">
        <v>8</v>
      </c>
      <c r="F15" s="141" t="s">
        <v>20</v>
      </c>
      <c r="G15" s="153">
        <v>0</v>
      </c>
      <c r="H15" s="62">
        <v>0</v>
      </c>
      <c r="I15" s="57">
        <f t="shared" si="5"/>
        <v>0</v>
      </c>
      <c r="J15" s="62">
        <f t="shared" si="6"/>
        <v>0</v>
      </c>
      <c r="K15" s="62">
        <f t="shared" si="7"/>
        <v>0</v>
      </c>
      <c r="L15" s="63" t="e">
        <f t="shared" si="0"/>
        <v>#DIV/0!</v>
      </c>
    </row>
    <row r="16" spans="1:12" ht="30" customHeight="1" x14ac:dyDescent="0.3">
      <c r="A16" s="98" t="s">
        <v>132</v>
      </c>
      <c r="B16" s="56" t="s">
        <v>146</v>
      </c>
      <c r="C16" s="104"/>
      <c r="D16" s="50" t="s">
        <v>133</v>
      </c>
      <c r="E16" s="132">
        <v>7</v>
      </c>
      <c r="F16" s="142" t="s">
        <v>20</v>
      </c>
      <c r="G16" s="153">
        <v>0</v>
      </c>
      <c r="H16" s="62">
        <v>0</v>
      </c>
      <c r="I16" s="57">
        <f t="shared" si="5"/>
        <v>0</v>
      </c>
      <c r="J16" s="62">
        <f t="shared" si="6"/>
        <v>0</v>
      </c>
      <c r="K16" s="62">
        <f t="shared" si="7"/>
        <v>0</v>
      </c>
      <c r="L16" s="63" t="e">
        <f t="shared" si="0"/>
        <v>#DIV/0!</v>
      </c>
    </row>
    <row r="17" spans="1:12" ht="30" customHeight="1" x14ac:dyDescent="0.3">
      <c r="A17" s="98" t="s">
        <v>134</v>
      </c>
      <c r="B17" s="56" t="s">
        <v>147</v>
      </c>
      <c r="C17" s="104"/>
      <c r="D17" s="50" t="s">
        <v>135</v>
      </c>
      <c r="E17" s="132">
        <v>32.200000000000003</v>
      </c>
      <c r="F17" s="141" t="s">
        <v>19</v>
      </c>
      <c r="G17" s="153">
        <v>0</v>
      </c>
      <c r="H17" s="62">
        <v>0</v>
      </c>
      <c r="I17" s="57">
        <f t="shared" si="5"/>
        <v>0</v>
      </c>
      <c r="J17" s="62">
        <f t="shared" si="6"/>
        <v>0</v>
      </c>
      <c r="K17" s="62">
        <f t="shared" si="7"/>
        <v>0</v>
      </c>
      <c r="L17" s="63" t="e">
        <f t="shared" si="0"/>
        <v>#DIV/0!</v>
      </c>
    </row>
    <row r="18" spans="1:12" ht="30" customHeight="1" x14ac:dyDescent="0.3">
      <c r="A18" s="98" t="s">
        <v>166</v>
      </c>
      <c r="B18" s="56" t="s">
        <v>148</v>
      </c>
      <c r="C18" s="104"/>
      <c r="D18" s="50" t="s">
        <v>143</v>
      </c>
      <c r="E18" s="132">
        <v>1</v>
      </c>
      <c r="F18" s="142" t="s">
        <v>20</v>
      </c>
      <c r="G18" s="153">
        <v>0</v>
      </c>
      <c r="H18" s="62">
        <v>0</v>
      </c>
      <c r="I18" s="57">
        <f t="shared" si="5"/>
        <v>0</v>
      </c>
      <c r="J18" s="62">
        <f t="shared" si="6"/>
        <v>0</v>
      </c>
      <c r="K18" s="62">
        <f t="shared" si="7"/>
        <v>0</v>
      </c>
      <c r="L18" s="63" t="e">
        <f t="shared" si="0"/>
        <v>#DIV/0!</v>
      </c>
    </row>
    <row r="19" spans="1:12" ht="30" customHeight="1" thickBot="1" x14ac:dyDescent="0.35">
      <c r="A19" s="107">
        <v>96620</v>
      </c>
      <c r="B19" s="56" t="s">
        <v>149</v>
      </c>
      <c r="C19" s="104"/>
      <c r="D19" s="50" t="s">
        <v>188</v>
      </c>
      <c r="E19" s="132">
        <v>2.52</v>
      </c>
      <c r="F19" s="141" t="s">
        <v>18</v>
      </c>
      <c r="G19" s="154">
        <v>0</v>
      </c>
      <c r="H19" s="118">
        <v>0</v>
      </c>
      <c r="I19" s="117">
        <f t="shared" si="5"/>
        <v>0</v>
      </c>
      <c r="J19" s="118">
        <f t="shared" si="6"/>
        <v>0</v>
      </c>
      <c r="K19" s="118">
        <f t="shared" si="7"/>
        <v>0</v>
      </c>
      <c r="L19" s="155" t="e">
        <f t="shared" si="0"/>
        <v>#DIV/0!</v>
      </c>
    </row>
    <row r="20" spans="1:12" s="46" customFormat="1" ht="24.95" customHeight="1" thickBot="1" x14ac:dyDescent="0.3">
      <c r="A20" s="146"/>
      <c r="B20" s="147">
        <v>3</v>
      </c>
      <c r="C20" s="145" t="s">
        <v>190</v>
      </c>
      <c r="D20" s="119"/>
      <c r="E20" s="133"/>
      <c r="F20" s="129"/>
      <c r="G20" s="122"/>
      <c r="H20" s="121"/>
      <c r="I20" s="123">
        <f>SUM(I21:I21)</f>
        <v>0</v>
      </c>
      <c r="J20" s="123">
        <f>SUM(J21:J21)</f>
        <v>0</v>
      </c>
      <c r="K20" s="123">
        <f>SUM(K21:K21)</f>
        <v>0</v>
      </c>
      <c r="L20" s="124" t="e">
        <f t="shared" si="0"/>
        <v>#DIV/0!</v>
      </c>
    </row>
    <row r="21" spans="1:12" ht="53.25" customHeight="1" thickBot="1" x14ac:dyDescent="0.35">
      <c r="A21" s="98" t="s">
        <v>34</v>
      </c>
      <c r="B21" s="56" t="s">
        <v>30</v>
      </c>
      <c r="C21" s="104"/>
      <c r="D21" s="50" t="s">
        <v>189</v>
      </c>
      <c r="E21" s="132">
        <v>1</v>
      </c>
      <c r="F21" s="136" t="s">
        <v>20</v>
      </c>
      <c r="G21" s="57">
        <v>0</v>
      </c>
      <c r="H21" s="62">
        <v>0</v>
      </c>
      <c r="I21" s="57">
        <f t="shared" ref="I21" si="8">ROUNDDOWN(E21*G21,2)</f>
        <v>0</v>
      </c>
      <c r="J21" s="62">
        <f t="shared" ref="J21" si="9">ROUNDDOWN(E21*H21,2)</f>
        <v>0</v>
      </c>
      <c r="K21" s="62">
        <f t="shared" ref="K21" si="10">I21+J21</f>
        <v>0</v>
      </c>
      <c r="L21" s="63" t="e">
        <f t="shared" si="0"/>
        <v>#DIV/0!</v>
      </c>
    </row>
    <row r="22" spans="1:12" s="46" customFormat="1" ht="24.95" customHeight="1" thickBot="1" x14ac:dyDescent="0.3">
      <c r="A22" s="146"/>
      <c r="B22" s="147">
        <v>4</v>
      </c>
      <c r="C22" s="145" t="s">
        <v>114</v>
      </c>
      <c r="D22" s="119"/>
      <c r="E22" s="133"/>
      <c r="F22" s="129"/>
      <c r="G22" s="122"/>
      <c r="H22" s="121"/>
      <c r="I22" s="123">
        <f>SUM(I23:I27)</f>
        <v>0</v>
      </c>
      <c r="J22" s="123">
        <f>SUM(J23:J27)</f>
        <v>0</v>
      </c>
      <c r="K22" s="123">
        <f>SUM(K23:K27)</f>
        <v>0</v>
      </c>
      <c r="L22" s="124" t="e">
        <f t="shared" si="0"/>
        <v>#DIV/0!</v>
      </c>
    </row>
    <row r="23" spans="1:12" ht="23.25" customHeight="1" x14ac:dyDescent="0.3">
      <c r="A23" s="102">
        <v>90099</v>
      </c>
      <c r="B23" s="56" t="s">
        <v>31</v>
      </c>
      <c r="C23" s="104"/>
      <c r="D23" s="50" t="s">
        <v>136</v>
      </c>
      <c r="E23" s="61">
        <v>312.5</v>
      </c>
      <c r="F23" s="141" t="s">
        <v>18</v>
      </c>
      <c r="G23" s="151">
        <v>0</v>
      </c>
      <c r="H23" s="58">
        <v>0</v>
      </c>
      <c r="I23" s="109">
        <f t="shared" ref="I23" si="11">ROUNDDOWN(E23*G23,2)</f>
        <v>0</v>
      </c>
      <c r="J23" s="58">
        <f t="shared" ref="J23" si="12">ROUNDDOWN(E23*H23,2)</f>
        <v>0</v>
      </c>
      <c r="K23" s="58">
        <f t="shared" ref="K23" si="13">I23+J23</f>
        <v>0</v>
      </c>
      <c r="L23" s="152" t="e">
        <f t="shared" si="0"/>
        <v>#DIV/0!</v>
      </c>
    </row>
    <row r="24" spans="1:12" ht="33.75" customHeight="1" x14ac:dyDescent="0.3">
      <c r="A24" s="102" t="s">
        <v>186</v>
      </c>
      <c r="B24" s="56" t="s">
        <v>102</v>
      </c>
      <c r="C24" s="104"/>
      <c r="D24" s="50" t="s">
        <v>185</v>
      </c>
      <c r="E24" s="61">
        <v>1250</v>
      </c>
      <c r="F24" s="141" t="s">
        <v>5</v>
      </c>
      <c r="G24" s="153">
        <v>0</v>
      </c>
      <c r="H24" s="62">
        <v>0</v>
      </c>
      <c r="I24" s="57">
        <f t="shared" ref="I24:I27" si="14">ROUNDDOWN(E24*G24,2)</f>
        <v>0</v>
      </c>
      <c r="J24" s="62">
        <f t="shared" ref="J24:J27" si="15">ROUNDDOWN(E24*H24,2)</f>
        <v>0</v>
      </c>
      <c r="K24" s="62">
        <f t="shared" ref="K24:K27" si="16">I24+J24</f>
        <v>0</v>
      </c>
      <c r="L24" s="63" t="e">
        <f t="shared" si="0"/>
        <v>#DIV/0!</v>
      </c>
    </row>
    <row r="25" spans="1:12" ht="24.75" customHeight="1" x14ac:dyDescent="0.3">
      <c r="A25" s="102">
        <v>97124</v>
      </c>
      <c r="B25" s="56" t="s">
        <v>103</v>
      </c>
      <c r="C25" s="104"/>
      <c r="D25" s="50" t="s">
        <v>113</v>
      </c>
      <c r="E25" s="61">
        <v>1250</v>
      </c>
      <c r="F25" s="141" t="s">
        <v>5</v>
      </c>
      <c r="G25" s="153">
        <v>0</v>
      </c>
      <c r="H25" s="62">
        <v>0</v>
      </c>
      <c r="I25" s="57">
        <f t="shared" si="14"/>
        <v>0</v>
      </c>
      <c r="J25" s="62">
        <f t="shared" si="15"/>
        <v>0</v>
      </c>
      <c r="K25" s="62">
        <f t="shared" si="16"/>
        <v>0</v>
      </c>
      <c r="L25" s="63" t="e">
        <f t="shared" si="0"/>
        <v>#DIV/0!</v>
      </c>
    </row>
    <row r="26" spans="1:12" ht="24.75" customHeight="1" x14ac:dyDescent="0.3">
      <c r="A26" s="102" t="s">
        <v>106</v>
      </c>
      <c r="B26" s="56" t="s">
        <v>104</v>
      </c>
      <c r="C26" s="104"/>
      <c r="D26" s="50" t="s">
        <v>187</v>
      </c>
      <c r="E26" s="61">
        <v>2</v>
      </c>
      <c r="F26" s="141" t="s">
        <v>20</v>
      </c>
      <c r="G26" s="153">
        <v>0</v>
      </c>
      <c r="H26" s="62">
        <v>0</v>
      </c>
      <c r="I26" s="57">
        <f t="shared" si="14"/>
        <v>0</v>
      </c>
      <c r="J26" s="62">
        <f t="shared" si="15"/>
        <v>0</v>
      </c>
      <c r="K26" s="62">
        <f t="shared" si="16"/>
        <v>0</v>
      </c>
      <c r="L26" s="63" t="e">
        <f t="shared" si="0"/>
        <v>#DIV/0!</v>
      </c>
    </row>
    <row r="27" spans="1:12" ht="27.75" customHeight="1" thickBot="1" x14ac:dyDescent="0.35">
      <c r="A27" s="102">
        <v>93381</v>
      </c>
      <c r="B27" s="56" t="s">
        <v>105</v>
      </c>
      <c r="C27" s="104"/>
      <c r="D27" s="50" t="s">
        <v>112</v>
      </c>
      <c r="E27" s="61">
        <v>312.5</v>
      </c>
      <c r="F27" s="141" t="s">
        <v>18</v>
      </c>
      <c r="G27" s="154">
        <v>0</v>
      </c>
      <c r="H27" s="118">
        <v>0</v>
      </c>
      <c r="I27" s="117">
        <f t="shared" si="14"/>
        <v>0</v>
      </c>
      <c r="J27" s="118">
        <f t="shared" si="15"/>
        <v>0</v>
      </c>
      <c r="K27" s="118">
        <f t="shared" si="16"/>
        <v>0</v>
      </c>
      <c r="L27" s="155" t="e">
        <f t="shared" si="0"/>
        <v>#DIV/0!</v>
      </c>
    </row>
    <row r="28" spans="1:12" ht="30.75" customHeight="1" thickBot="1" x14ac:dyDescent="0.35">
      <c r="A28" s="146"/>
      <c r="B28" s="147">
        <v>5</v>
      </c>
      <c r="C28" s="145" t="s">
        <v>158</v>
      </c>
      <c r="D28" s="119"/>
      <c r="E28" s="133"/>
      <c r="F28" s="129"/>
      <c r="G28" s="122"/>
      <c r="H28" s="121"/>
      <c r="I28" s="123">
        <f>SUM(I29:I40)</f>
        <v>0</v>
      </c>
      <c r="J28" s="123">
        <f>SUM(J29:J40)</f>
        <v>0</v>
      </c>
      <c r="K28" s="123">
        <f>SUM(K29:K40)</f>
        <v>0</v>
      </c>
      <c r="L28" s="124" t="e">
        <f t="shared" si="0"/>
        <v>#DIV/0!</v>
      </c>
    </row>
    <row r="29" spans="1:12" ht="36" customHeight="1" x14ac:dyDescent="0.3">
      <c r="A29" s="105">
        <v>98524</v>
      </c>
      <c r="B29" s="56" t="s">
        <v>32</v>
      </c>
      <c r="C29" s="104"/>
      <c r="D29" s="50" t="s">
        <v>115</v>
      </c>
      <c r="E29" s="132">
        <v>60</v>
      </c>
      <c r="F29" s="141" t="s">
        <v>19</v>
      </c>
      <c r="G29" s="151">
        <v>0</v>
      </c>
      <c r="H29" s="58">
        <v>0</v>
      </c>
      <c r="I29" s="109">
        <f t="shared" ref="I29" si="17">ROUNDDOWN(E29*G29,2)</f>
        <v>0</v>
      </c>
      <c r="J29" s="58">
        <f t="shared" ref="J29" si="18">ROUNDDOWN(E29*H29,2)</f>
        <v>0</v>
      </c>
      <c r="K29" s="58">
        <f t="shared" ref="K29" si="19">I29+J29</f>
        <v>0</v>
      </c>
      <c r="L29" s="152" t="e">
        <f t="shared" si="0"/>
        <v>#DIV/0!</v>
      </c>
    </row>
    <row r="30" spans="1:12" ht="30.75" customHeight="1" x14ac:dyDescent="0.3">
      <c r="A30" s="107">
        <v>97094</v>
      </c>
      <c r="B30" s="56" t="s">
        <v>35</v>
      </c>
      <c r="C30" s="103"/>
      <c r="D30" s="50" t="s">
        <v>191</v>
      </c>
      <c r="E30" s="132">
        <v>9</v>
      </c>
      <c r="F30" s="141" t="s">
        <v>18</v>
      </c>
      <c r="G30" s="153">
        <v>0</v>
      </c>
      <c r="H30" s="62">
        <v>0</v>
      </c>
      <c r="I30" s="57">
        <f t="shared" ref="I30:I40" si="20">ROUNDDOWN(E30*G30,2)</f>
        <v>0</v>
      </c>
      <c r="J30" s="62">
        <f t="shared" ref="J30:J40" si="21">ROUNDDOWN(E30*H30,2)</f>
        <v>0</v>
      </c>
      <c r="K30" s="62">
        <f t="shared" ref="K30:K40" si="22">I30+J30</f>
        <v>0</v>
      </c>
      <c r="L30" s="63" t="e">
        <f t="shared" si="0"/>
        <v>#DIV/0!</v>
      </c>
    </row>
    <row r="31" spans="1:12" ht="30.75" customHeight="1" x14ac:dyDescent="0.3">
      <c r="A31" s="107" t="s">
        <v>106</v>
      </c>
      <c r="B31" s="56" t="s">
        <v>36</v>
      </c>
      <c r="C31" s="104"/>
      <c r="D31" s="50" t="s">
        <v>150</v>
      </c>
      <c r="E31" s="61">
        <v>1</v>
      </c>
      <c r="F31" s="141" t="s">
        <v>20</v>
      </c>
      <c r="G31" s="153">
        <v>0</v>
      </c>
      <c r="H31" s="62">
        <v>0</v>
      </c>
      <c r="I31" s="57">
        <f t="shared" si="20"/>
        <v>0</v>
      </c>
      <c r="J31" s="62">
        <f t="shared" si="21"/>
        <v>0</v>
      </c>
      <c r="K31" s="62">
        <f t="shared" si="22"/>
        <v>0</v>
      </c>
      <c r="L31" s="63" t="e">
        <f t="shared" si="0"/>
        <v>#DIV/0!</v>
      </c>
    </row>
    <row r="32" spans="1:12" ht="30.75" customHeight="1" x14ac:dyDescent="0.3">
      <c r="A32" s="107" t="s">
        <v>106</v>
      </c>
      <c r="B32" s="56" t="s">
        <v>37</v>
      </c>
      <c r="C32" s="104"/>
      <c r="D32" s="50" t="s">
        <v>180</v>
      </c>
      <c r="E32" s="61">
        <v>1</v>
      </c>
      <c r="F32" s="141" t="s">
        <v>20</v>
      </c>
      <c r="G32" s="153">
        <v>0</v>
      </c>
      <c r="H32" s="62">
        <v>0</v>
      </c>
      <c r="I32" s="57">
        <f t="shared" ref="I32" si="23">ROUNDDOWN(E32*G32,2)</f>
        <v>0</v>
      </c>
      <c r="J32" s="62">
        <f t="shared" ref="J32" si="24">ROUNDDOWN(E32*H32,2)</f>
        <v>0</v>
      </c>
      <c r="K32" s="62">
        <f t="shared" ref="K32" si="25">I32+J32</f>
        <v>0</v>
      </c>
      <c r="L32" s="63" t="e">
        <f t="shared" si="0"/>
        <v>#DIV/0!</v>
      </c>
    </row>
    <row r="33" spans="1:12" ht="33" customHeight="1" x14ac:dyDescent="0.3">
      <c r="A33" s="102" t="s">
        <v>186</v>
      </c>
      <c r="B33" s="56" t="s">
        <v>38</v>
      </c>
      <c r="C33" s="104"/>
      <c r="D33" s="50" t="s">
        <v>138</v>
      </c>
      <c r="E33" s="134">
        <v>5</v>
      </c>
      <c r="F33" s="140" t="s">
        <v>5</v>
      </c>
      <c r="G33" s="153">
        <v>0</v>
      </c>
      <c r="H33" s="62">
        <v>0</v>
      </c>
      <c r="I33" s="57">
        <f t="shared" si="20"/>
        <v>0</v>
      </c>
      <c r="J33" s="62">
        <f t="shared" si="21"/>
        <v>0</v>
      </c>
      <c r="K33" s="62">
        <f t="shared" si="22"/>
        <v>0</v>
      </c>
      <c r="L33" s="63" t="e">
        <f t="shared" si="0"/>
        <v>#DIV/0!</v>
      </c>
    </row>
    <row r="34" spans="1:12" ht="24" customHeight="1" x14ac:dyDescent="0.3">
      <c r="A34" s="102" t="s">
        <v>184</v>
      </c>
      <c r="B34" s="56" t="s">
        <v>144</v>
      </c>
      <c r="C34" s="104"/>
      <c r="D34" s="50" t="s">
        <v>159</v>
      </c>
      <c r="E34" s="132">
        <v>6</v>
      </c>
      <c r="F34" s="141" t="s">
        <v>5</v>
      </c>
      <c r="G34" s="153">
        <v>0</v>
      </c>
      <c r="H34" s="62">
        <v>0</v>
      </c>
      <c r="I34" s="57">
        <f t="shared" si="20"/>
        <v>0</v>
      </c>
      <c r="J34" s="62">
        <f t="shared" si="21"/>
        <v>0</v>
      </c>
      <c r="K34" s="62">
        <f t="shared" si="22"/>
        <v>0</v>
      </c>
      <c r="L34" s="63" t="e">
        <f t="shared" si="0"/>
        <v>#DIV/0!</v>
      </c>
    </row>
    <row r="35" spans="1:12" ht="27.75" customHeight="1" x14ac:dyDescent="0.3">
      <c r="A35" s="106">
        <v>94498</v>
      </c>
      <c r="B35" s="56" t="s">
        <v>152</v>
      </c>
      <c r="C35" s="104"/>
      <c r="D35" s="50" t="s">
        <v>151</v>
      </c>
      <c r="E35" s="61">
        <v>3</v>
      </c>
      <c r="F35" s="141" t="s">
        <v>20</v>
      </c>
      <c r="G35" s="153">
        <v>0</v>
      </c>
      <c r="H35" s="62">
        <v>0</v>
      </c>
      <c r="I35" s="57">
        <f t="shared" ref="I35:I36" si="26">ROUNDDOWN(E35*G35,2)</f>
        <v>0</v>
      </c>
      <c r="J35" s="62">
        <f t="shared" ref="J35:J36" si="27">ROUNDDOWN(E35*H35,2)</f>
        <v>0</v>
      </c>
      <c r="K35" s="62">
        <f t="shared" ref="K35:K36" si="28">I35+J35</f>
        <v>0</v>
      </c>
      <c r="L35" s="63" t="e">
        <f t="shared" si="0"/>
        <v>#DIV/0!</v>
      </c>
    </row>
    <row r="36" spans="1:12" ht="27.75" customHeight="1" x14ac:dyDescent="0.3">
      <c r="A36" s="106">
        <v>94497</v>
      </c>
      <c r="B36" s="56" t="s">
        <v>153</v>
      </c>
      <c r="C36" s="104"/>
      <c r="D36" s="50" t="s">
        <v>160</v>
      </c>
      <c r="E36" s="132">
        <v>4</v>
      </c>
      <c r="F36" s="141" t="s">
        <v>20</v>
      </c>
      <c r="G36" s="153">
        <v>0</v>
      </c>
      <c r="H36" s="62">
        <v>0</v>
      </c>
      <c r="I36" s="57">
        <f t="shared" si="26"/>
        <v>0</v>
      </c>
      <c r="J36" s="62">
        <f t="shared" si="27"/>
        <v>0</v>
      </c>
      <c r="K36" s="62">
        <f t="shared" si="28"/>
        <v>0</v>
      </c>
      <c r="L36" s="63" t="e">
        <f t="shared" si="0"/>
        <v>#DIV/0!</v>
      </c>
    </row>
    <row r="37" spans="1:12" ht="30.75" customHeight="1" x14ac:dyDescent="0.3">
      <c r="A37" s="98" t="s">
        <v>131</v>
      </c>
      <c r="B37" s="56" t="s">
        <v>154</v>
      </c>
      <c r="C37" s="104"/>
      <c r="D37" s="50" t="s">
        <v>110</v>
      </c>
      <c r="E37" s="132">
        <v>12</v>
      </c>
      <c r="F37" s="141" t="s">
        <v>20</v>
      </c>
      <c r="G37" s="153">
        <v>0</v>
      </c>
      <c r="H37" s="62">
        <v>0</v>
      </c>
      <c r="I37" s="57">
        <f t="shared" si="20"/>
        <v>0</v>
      </c>
      <c r="J37" s="62">
        <f t="shared" si="21"/>
        <v>0</v>
      </c>
      <c r="K37" s="62">
        <f t="shared" si="22"/>
        <v>0</v>
      </c>
      <c r="L37" s="63" t="e">
        <f t="shared" si="0"/>
        <v>#DIV/0!</v>
      </c>
    </row>
    <row r="38" spans="1:12" ht="30.75" customHeight="1" x14ac:dyDescent="0.3">
      <c r="A38" s="98" t="s">
        <v>132</v>
      </c>
      <c r="B38" s="56" t="s">
        <v>155</v>
      </c>
      <c r="C38" s="104"/>
      <c r="D38" s="50" t="s">
        <v>133</v>
      </c>
      <c r="E38" s="132">
        <v>8</v>
      </c>
      <c r="F38" s="142" t="s">
        <v>20</v>
      </c>
      <c r="G38" s="153">
        <v>0</v>
      </c>
      <c r="H38" s="62">
        <v>0</v>
      </c>
      <c r="I38" s="57">
        <f t="shared" si="20"/>
        <v>0</v>
      </c>
      <c r="J38" s="62">
        <f t="shared" si="21"/>
        <v>0</v>
      </c>
      <c r="K38" s="62">
        <f t="shared" si="22"/>
        <v>0</v>
      </c>
      <c r="L38" s="63" t="e">
        <f t="shared" si="0"/>
        <v>#DIV/0!</v>
      </c>
    </row>
    <row r="39" spans="1:12" ht="30.75" customHeight="1" x14ac:dyDescent="0.3">
      <c r="A39" s="98" t="s">
        <v>134</v>
      </c>
      <c r="B39" s="56" t="s">
        <v>156</v>
      </c>
      <c r="C39" s="104"/>
      <c r="D39" s="50" t="s">
        <v>135</v>
      </c>
      <c r="E39" s="132">
        <v>64</v>
      </c>
      <c r="F39" s="141" t="s">
        <v>19</v>
      </c>
      <c r="G39" s="153">
        <v>0</v>
      </c>
      <c r="H39" s="62">
        <v>0</v>
      </c>
      <c r="I39" s="57">
        <f t="shared" si="20"/>
        <v>0</v>
      </c>
      <c r="J39" s="62">
        <f t="shared" si="21"/>
        <v>0</v>
      </c>
      <c r="K39" s="62">
        <f t="shared" si="22"/>
        <v>0</v>
      </c>
      <c r="L39" s="63" t="e">
        <f t="shared" si="0"/>
        <v>#DIV/0!</v>
      </c>
    </row>
    <row r="40" spans="1:12" ht="30.75" customHeight="1" thickBot="1" x14ac:dyDescent="0.35">
      <c r="A40" s="98" t="s">
        <v>166</v>
      </c>
      <c r="B40" s="56" t="s">
        <v>157</v>
      </c>
      <c r="C40" s="104"/>
      <c r="D40" s="50" t="s">
        <v>139</v>
      </c>
      <c r="E40" s="132">
        <v>1</v>
      </c>
      <c r="F40" s="142" t="s">
        <v>20</v>
      </c>
      <c r="G40" s="154">
        <v>0</v>
      </c>
      <c r="H40" s="118">
        <v>0</v>
      </c>
      <c r="I40" s="117">
        <f t="shared" si="20"/>
        <v>0</v>
      </c>
      <c r="J40" s="118">
        <f t="shared" si="21"/>
        <v>0</v>
      </c>
      <c r="K40" s="118">
        <f t="shared" si="22"/>
        <v>0</v>
      </c>
      <c r="L40" s="155" t="e">
        <f t="shared" si="0"/>
        <v>#DIV/0!</v>
      </c>
    </row>
    <row r="41" spans="1:12" ht="30.75" customHeight="1" thickBot="1" x14ac:dyDescent="0.35">
      <c r="A41" s="146"/>
      <c r="B41" s="147">
        <v>6</v>
      </c>
      <c r="C41" s="145" t="s">
        <v>161</v>
      </c>
      <c r="D41" s="119"/>
      <c r="E41" s="133"/>
      <c r="F41" s="129"/>
      <c r="G41" s="122"/>
      <c r="H41" s="121"/>
      <c r="I41" s="123">
        <f>SUM(I42:I46)</f>
        <v>0</v>
      </c>
      <c r="J41" s="123">
        <f>SUM(J42:J46)</f>
        <v>0</v>
      </c>
      <c r="K41" s="123">
        <f>SUM(K42:K46)</f>
        <v>0</v>
      </c>
      <c r="L41" s="124" t="e">
        <f t="shared" si="0"/>
        <v>#DIV/0!</v>
      </c>
    </row>
    <row r="42" spans="1:12" ht="23.25" customHeight="1" x14ac:dyDescent="0.3">
      <c r="A42" s="102">
        <v>90099</v>
      </c>
      <c r="B42" s="56" t="s">
        <v>33</v>
      </c>
      <c r="C42" s="104"/>
      <c r="D42" s="50" t="s">
        <v>136</v>
      </c>
      <c r="E42" s="130">
        <v>715</v>
      </c>
      <c r="F42" s="131" t="s">
        <v>18</v>
      </c>
      <c r="G42" s="57">
        <v>0</v>
      </c>
      <c r="H42" s="62">
        <v>0</v>
      </c>
      <c r="I42" s="57">
        <f t="shared" ref="I42" si="29">ROUNDDOWN(E42*G42,2)</f>
        <v>0</v>
      </c>
      <c r="J42" s="62">
        <f t="shared" ref="J42" si="30">ROUNDDOWN(E42*H42,2)</f>
        <v>0</v>
      </c>
      <c r="K42" s="62">
        <f t="shared" ref="K42" si="31">I42+J42</f>
        <v>0</v>
      </c>
      <c r="L42" s="63" t="e">
        <f t="shared" si="0"/>
        <v>#DIV/0!</v>
      </c>
    </row>
    <row r="43" spans="1:12" ht="33.75" customHeight="1" x14ac:dyDescent="0.3">
      <c r="A43" s="102" t="s">
        <v>184</v>
      </c>
      <c r="B43" s="56" t="s">
        <v>39</v>
      </c>
      <c r="C43" s="104"/>
      <c r="D43" s="50" t="s">
        <v>179</v>
      </c>
      <c r="E43" s="132">
        <v>4110</v>
      </c>
      <c r="F43" s="136" t="s">
        <v>5</v>
      </c>
      <c r="G43" s="57">
        <v>0</v>
      </c>
      <c r="H43" s="62">
        <v>0</v>
      </c>
      <c r="I43" s="57">
        <f>ROUNDDOWN(E43*G43,2)</f>
        <v>0</v>
      </c>
      <c r="J43" s="62">
        <f>ROUNDDOWN(E43*H43,2)</f>
        <v>0</v>
      </c>
      <c r="K43" s="62">
        <f>I43+J43</f>
        <v>0</v>
      </c>
      <c r="L43" s="63" t="e">
        <f t="shared" si="0"/>
        <v>#DIV/0!</v>
      </c>
    </row>
    <row r="44" spans="1:12" ht="24.75" customHeight="1" x14ac:dyDescent="0.3">
      <c r="A44" s="102">
        <v>97124</v>
      </c>
      <c r="B44" s="56" t="s">
        <v>40</v>
      </c>
      <c r="C44" s="104"/>
      <c r="D44" s="50" t="s">
        <v>113</v>
      </c>
      <c r="E44" s="132">
        <v>4110</v>
      </c>
      <c r="F44" s="136" t="s">
        <v>5</v>
      </c>
      <c r="G44" s="57">
        <v>0</v>
      </c>
      <c r="H44" s="62">
        <v>0</v>
      </c>
      <c r="I44" s="57">
        <f t="shared" ref="I44:I46" si="32">ROUNDDOWN(E44*G44,2)</f>
        <v>0</v>
      </c>
      <c r="J44" s="62">
        <f t="shared" ref="J44:J46" si="33">ROUNDDOWN(E44*H44,2)</f>
        <v>0</v>
      </c>
      <c r="K44" s="62">
        <f t="shared" ref="K44:K46" si="34">I44+J44</f>
        <v>0</v>
      </c>
      <c r="L44" s="63" t="e">
        <f t="shared" si="0"/>
        <v>#DIV/0!</v>
      </c>
    </row>
    <row r="45" spans="1:12" ht="27.75" customHeight="1" x14ac:dyDescent="0.3">
      <c r="A45" s="106">
        <v>94497</v>
      </c>
      <c r="B45" s="56" t="s">
        <v>41</v>
      </c>
      <c r="C45" s="104"/>
      <c r="D45" s="50" t="s">
        <v>160</v>
      </c>
      <c r="E45" s="132">
        <v>2</v>
      </c>
      <c r="F45" s="136" t="s">
        <v>20</v>
      </c>
      <c r="G45" s="57">
        <v>0</v>
      </c>
      <c r="H45" s="62">
        <v>0</v>
      </c>
      <c r="I45" s="57">
        <f t="shared" si="32"/>
        <v>0</v>
      </c>
      <c r="J45" s="62">
        <f t="shared" si="33"/>
        <v>0</v>
      </c>
      <c r="K45" s="62">
        <f t="shared" si="34"/>
        <v>0</v>
      </c>
      <c r="L45" s="63" t="e">
        <f t="shared" si="0"/>
        <v>#DIV/0!</v>
      </c>
    </row>
    <row r="46" spans="1:12" ht="27.75" customHeight="1" thickBot="1" x14ac:dyDescent="0.35">
      <c r="A46" s="102">
        <v>93381</v>
      </c>
      <c r="B46" s="56" t="s">
        <v>42</v>
      </c>
      <c r="C46" s="104"/>
      <c r="D46" s="50" t="s">
        <v>112</v>
      </c>
      <c r="E46" s="138">
        <v>715</v>
      </c>
      <c r="F46" s="139" t="s">
        <v>18</v>
      </c>
      <c r="G46" s="57">
        <v>0</v>
      </c>
      <c r="H46" s="62">
        <v>0</v>
      </c>
      <c r="I46" s="57">
        <f t="shared" si="32"/>
        <v>0</v>
      </c>
      <c r="J46" s="62">
        <f t="shared" si="33"/>
        <v>0</v>
      </c>
      <c r="K46" s="62">
        <f t="shared" si="34"/>
        <v>0</v>
      </c>
      <c r="L46" s="63" t="e">
        <f t="shared" ref="L46:L61" si="35">K46*100/$K$63</f>
        <v>#DIV/0!</v>
      </c>
    </row>
    <row r="47" spans="1:12" ht="30.75" customHeight="1" thickBot="1" x14ac:dyDescent="0.35">
      <c r="A47" s="146"/>
      <c r="B47" s="147">
        <v>7</v>
      </c>
      <c r="C47" s="145" t="s">
        <v>162</v>
      </c>
      <c r="D47" s="119"/>
      <c r="E47" s="133"/>
      <c r="F47" s="129"/>
      <c r="G47" s="122"/>
      <c r="H47" s="121"/>
      <c r="I47" s="123">
        <f>SUM(I48:I52)</f>
        <v>0</v>
      </c>
      <c r="J47" s="123">
        <f>SUM(J48:J52)</f>
        <v>0</v>
      </c>
      <c r="K47" s="123">
        <f>SUM(K48:K52)</f>
        <v>0</v>
      </c>
      <c r="L47" s="124" t="e">
        <f t="shared" si="35"/>
        <v>#DIV/0!</v>
      </c>
    </row>
    <row r="48" spans="1:12" ht="23.25" customHeight="1" x14ac:dyDescent="0.3">
      <c r="A48" s="102">
        <v>90099</v>
      </c>
      <c r="B48" s="56" t="s">
        <v>116</v>
      </c>
      <c r="C48" s="104"/>
      <c r="D48" s="50" t="s">
        <v>136</v>
      </c>
      <c r="E48" s="130">
        <v>381.25</v>
      </c>
      <c r="F48" s="131" t="s">
        <v>18</v>
      </c>
      <c r="G48" s="57">
        <v>0</v>
      </c>
      <c r="H48" s="62">
        <v>0</v>
      </c>
      <c r="I48" s="57">
        <f t="shared" ref="I48" si="36">ROUNDDOWN(E48*G48,2)</f>
        <v>0</v>
      </c>
      <c r="J48" s="62">
        <f t="shared" ref="J48" si="37">ROUNDDOWN(E48*H48,2)</f>
        <v>0</v>
      </c>
      <c r="K48" s="62">
        <f t="shared" ref="K48" si="38">I48+J48</f>
        <v>0</v>
      </c>
      <c r="L48" s="63" t="e">
        <f t="shared" si="35"/>
        <v>#DIV/0!</v>
      </c>
    </row>
    <row r="49" spans="1:12" ht="33.75" customHeight="1" x14ac:dyDescent="0.3">
      <c r="A49" s="102" t="s">
        <v>186</v>
      </c>
      <c r="B49" s="56" t="s">
        <v>117</v>
      </c>
      <c r="C49" s="104"/>
      <c r="D49" s="50" t="s">
        <v>185</v>
      </c>
      <c r="E49" s="132">
        <v>1525</v>
      </c>
      <c r="F49" s="136" t="s">
        <v>5</v>
      </c>
      <c r="G49" s="57">
        <v>0</v>
      </c>
      <c r="H49" s="62">
        <v>0</v>
      </c>
      <c r="I49" s="57">
        <f>ROUNDDOWN(E49*G49,2)</f>
        <v>0</v>
      </c>
      <c r="J49" s="62">
        <f>ROUNDDOWN(E49*H49,2)</f>
        <v>0</v>
      </c>
      <c r="K49" s="62">
        <f>I49+J49</f>
        <v>0</v>
      </c>
      <c r="L49" s="63" t="e">
        <f t="shared" si="35"/>
        <v>#DIV/0!</v>
      </c>
    </row>
    <row r="50" spans="1:12" ht="24.75" customHeight="1" x14ac:dyDescent="0.3">
      <c r="A50" s="102">
        <v>97124</v>
      </c>
      <c r="B50" s="56" t="s">
        <v>118</v>
      </c>
      <c r="C50" s="104"/>
      <c r="D50" s="50" t="s">
        <v>113</v>
      </c>
      <c r="E50" s="132">
        <v>1525</v>
      </c>
      <c r="F50" s="136" t="s">
        <v>5</v>
      </c>
      <c r="G50" s="57">
        <v>0</v>
      </c>
      <c r="H50" s="62">
        <v>0</v>
      </c>
      <c r="I50" s="57">
        <f t="shared" ref="I50:I52" si="39">ROUNDDOWN(E50*G50,2)</f>
        <v>0</v>
      </c>
      <c r="J50" s="62">
        <f t="shared" ref="J50:J52" si="40">ROUNDDOWN(E50*H50,2)</f>
        <v>0</v>
      </c>
      <c r="K50" s="62">
        <f t="shared" ref="K50:K52" si="41">I50+J50</f>
        <v>0</v>
      </c>
      <c r="L50" s="63" t="e">
        <f t="shared" si="35"/>
        <v>#DIV/0!</v>
      </c>
    </row>
    <row r="51" spans="1:12" ht="27.75" customHeight="1" x14ac:dyDescent="0.3">
      <c r="A51" s="106">
        <v>94498</v>
      </c>
      <c r="B51" s="56" t="s">
        <v>119</v>
      </c>
      <c r="C51" s="104"/>
      <c r="D51" s="50" t="s">
        <v>151</v>
      </c>
      <c r="E51" s="132">
        <v>1</v>
      </c>
      <c r="F51" s="136" t="s">
        <v>20</v>
      </c>
      <c r="G51" s="57">
        <v>0</v>
      </c>
      <c r="H51" s="62">
        <v>0</v>
      </c>
      <c r="I51" s="57">
        <f t="shared" si="39"/>
        <v>0</v>
      </c>
      <c r="J51" s="62">
        <f t="shared" si="40"/>
        <v>0</v>
      </c>
      <c r="K51" s="62">
        <f t="shared" si="41"/>
        <v>0</v>
      </c>
      <c r="L51" s="63" t="e">
        <f t="shared" si="35"/>
        <v>#DIV/0!</v>
      </c>
    </row>
    <row r="52" spans="1:12" ht="27.75" customHeight="1" thickBot="1" x14ac:dyDescent="0.35">
      <c r="A52" s="102">
        <v>93381</v>
      </c>
      <c r="B52" s="56" t="s">
        <v>120</v>
      </c>
      <c r="C52" s="104"/>
      <c r="D52" s="50" t="s">
        <v>112</v>
      </c>
      <c r="E52" s="138">
        <v>381.25</v>
      </c>
      <c r="F52" s="139" t="s">
        <v>18</v>
      </c>
      <c r="G52" s="57">
        <v>0</v>
      </c>
      <c r="H52" s="62">
        <v>0</v>
      </c>
      <c r="I52" s="57">
        <f t="shared" si="39"/>
        <v>0</v>
      </c>
      <c r="J52" s="62">
        <f t="shared" si="40"/>
        <v>0</v>
      </c>
      <c r="K52" s="62">
        <f t="shared" si="41"/>
        <v>0</v>
      </c>
      <c r="L52" s="63" t="e">
        <f t="shared" si="35"/>
        <v>#DIV/0!</v>
      </c>
    </row>
    <row r="53" spans="1:12" ht="30.75" customHeight="1" thickBot="1" x14ac:dyDescent="0.35">
      <c r="A53" s="146"/>
      <c r="B53" s="147">
        <v>8</v>
      </c>
      <c r="C53" s="145" t="s">
        <v>125</v>
      </c>
      <c r="D53" s="119"/>
      <c r="E53" s="133"/>
      <c r="F53" s="129"/>
      <c r="G53" s="122"/>
      <c r="H53" s="121"/>
      <c r="I53" s="123">
        <f>SUM(I54:I59)</f>
        <v>0</v>
      </c>
      <c r="J53" s="123">
        <f>SUM(J54:J59)</f>
        <v>0</v>
      </c>
      <c r="K53" s="123">
        <f>SUM(K54:K59)</f>
        <v>0</v>
      </c>
      <c r="L53" s="124" t="e">
        <f t="shared" si="35"/>
        <v>#DIV/0!</v>
      </c>
    </row>
    <row r="54" spans="1:12" ht="37.5" customHeight="1" x14ac:dyDescent="0.3">
      <c r="A54" s="102" t="s">
        <v>169</v>
      </c>
      <c r="B54" s="56" t="s">
        <v>121</v>
      </c>
      <c r="C54" s="104"/>
      <c r="D54" s="50" t="s">
        <v>171</v>
      </c>
      <c r="E54" s="132">
        <v>29</v>
      </c>
      <c r="F54" s="136" t="s">
        <v>20</v>
      </c>
      <c r="G54" s="57">
        <v>0</v>
      </c>
      <c r="H54" s="62">
        <v>0</v>
      </c>
      <c r="I54" s="57">
        <f t="shared" ref="I54:I57" si="42">ROUNDDOWN(E54*G54,2)</f>
        <v>0</v>
      </c>
      <c r="J54" s="62">
        <f t="shared" ref="J54:J57" si="43">ROUNDDOWN(E54*H54,2)</f>
        <v>0</v>
      </c>
      <c r="K54" s="62">
        <f t="shared" ref="K54:K57" si="44">I54+J54</f>
        <v>0</v>
      </c>
      <c r="L54" s="63" t="e">
        <f t="shared" si="35"/>
        <v>#DIV/0!</v>
      </c>
    </row>
    <row r="55" spans="1:12" ht="37.5" customHeight="1" x14ac:dyDescent="0.3">
      <c r="A55" s="102" t="s">
        <v>168</v>
      </c>
      <c r="B55" s="56" t="s">
        <v>122</v>
      </c>
      <c r="C55" s="104"/>
      <c r="D55" s="50" t="s">
        <v>170</v>
      </c>
      <c r="E55" s="132">
        <v>145</v>
      </c>
      <c r="F55" s="136" t="s">
        <v>5</v>
      </c>
      <c r="G55" s="57">
        <v>0</v>
      </c>
      <c r="H55" s="62">
        <v>0</v>
      </c>
      <c r="I55" s="57">
        <f t="shared" ref="I55" si="45">ROUNDDOWN(E55*G55,2)</f>
        <v>0</v>
      </c>
      <c r="J55" s="62">
        <f t="shared" ref="J55" si="46">ROUNDDOWN(E55*H55,2)</f>
        <v>0</v>
      </c>
      <c r="K55" s="62">
        <f t="shared" ref="K55" si="47">I55+J55</f>
        <v>0</v>
      </c>
      <c r="L55" s="63" t="e">
        <f t="shared" si="35"/>
        <v>#DIV/0!</v>
      </c>
    </row>
    <row r="56" spans="1:12" ht="30.75" customHeight="1" x14ac:dyDescent="0.3">
      <c r="A56" s="102">
        <v>95634</v>
      </c>
      <c r="B56" s="56" t="s">
        <v>123</v>
      </c>
      <c r="C56" s="104"/>
      <c r="D56" s="71" t="s">
        <v>164</v>
      </c>
      <c r="E56" s="132">
        <v>29</v>
      </c>
      <c r="F56" s="136" t="s">
        <v>20</v>
      </c>
      <c r="G56" s="57">
        <v>0</v>
      </c>
      <c r="H56" s="62">
        <v>0</v>
      </c>
      <c r="I56" s="57">
        <f t="shared" si="42"/>
        <v>0</v>
      </c>
      <c r="J56" s="62">
        <f t="shared" si="43"/>
        <v>0</v>
      </c>
      <c r="K56" s="62">
        <f t="shared" si="44"/>
        <v>0</v>
      </c>
      <c r="L56" s="63" t="e">
        <f t="shared" si="35"/>
        <v>#DIV/0!</v>
      </c>
    </row>
    <row r="57" spans="1:12" ht="30.75" customHeight="1" x14ac:dyDescent="0.3">
      <c r="A57" s="102">
        <v>95674</v>
      </c>
      <c r="B57" s="56" t="s">
        <v>124</v>
      </c>
      <c r="C57" s="104"/>
      <c r="D57" s="71" t="s">
        <v>137</v>
      </c>
      <c r="E57" s="132">
        <v>29</v>
      </c>
      <c r="F57" s="136" t="s">
        <v>20</v>
      </c>
      <c r="G57" s="57">
        <v>0</v>
      </c>
      <c r="H57" s="62">
        <v>0</v>
      </c>
      <c r="I57" s="57">
        <f t="shared" si="42"/>
        <v>0</v>
      </c>
      <c r="J57" s="62">
        <f t="shared" si="43"/>
        <v>0</v>
      </c>
      <c r="K57" s="62">
        <f t="shared" si="44"/>
        <v>0</v>
      </c>
      <c r="L57" s="63" t="e">
        <f t="shared" si="35"/>
        <v>#DIV/0!</v>
      </c>
    </row>
    <row r="58" spans="1:12" ht="23.25" customHeight="1" x14ac:dyDescent="0.3">
      <c r="A58" s="102">
        <v>90099</v>
      </c>
      <c r="B58" s="56" t="s">
        <v>163</v>
      </c>
      <c r="C58" s="104"/>
      <c r="D58" s="50" t="s">
        <v>136</v>
      </c>
      <c r="E58" s="132">
        <v>36.25</v>
      </c>
      <c r="F58" s="136" t="s">
        <v>18</v>
      </c>
      <c r="G58" s="57">
        <v>0</v>
      </c>
      <c r="H58" s="62">
        <v>0</v>
      </c>
      <c r="I58" s="57">
        <f t="shared" ref="I58:I59" si="48">ROUNDDOWN(E58*G58,2)</f>
        <v>0</v>
      </c>
      <c r="J58" s="62">
        <f t="shared" ref="J58:J59" si="49">ROUNDDOWN(E58*H58,2)</f>
        <v>0</v>
      </c>
      <c r="K58" s="62">
        <f t="shared" ref="K58:K59" si="50">I58+J58</f>
        <v>0</v>
      </c>
      <c r="L58" s="63" t="e">
        <f t="shared" si="35"/>
        <v>#DIV/0!</v>
      </c>
    </row>
    <row r="59" spans="1:12" ht="27.75" customHeight="1" thickBot="1" x14ac:dyDescent="0.35">
      <c r="A59" s="102">
        <v>93381</v>
      </c>
      <c r="B59" s="56" t="s">
        <v>181</v>
      </c>
      <c r="C59" s="104"/>
      <c r="D59" s="50" t="s">
        <v>112</v>
      </c>
      <c r="E59" s="132">
        <v>36.25</v>
      </c>
      <c r="F59" s="136" t="s">
        <v>18</v>
      </c>
      <c r="G59" s="57">
        <v>0</v>
      </c>
      <c r="H59" s="62">
        <v>0</v>
      </c>
      <c r="I59" s="57">
        <f t="shared" si="48"/>
        <v>0</v>
      </c>
      <c r="J59" s="62">
        <f t="shared" si="49"/>
        <v>0</v>
      </c>
      <c r="K59" s="62">
        <f t="shared" si="50"/>
        <v>0</v>
      </c>
      <c r="L59" s="63" t="e">
        <f t="shared" si="35"/>
        <v>#DIV/0!</v>
      </c>
    </row>
    <row r="60" spans="1:12" ht="30.75" customHeight="1" thickBot="1" x14ac:dyDescent="0.35">
      <c r="A60" s="146"/>
      <c r="B60" s="147">
        <v>9</v>
      </c>
      <c r="C60" s="145" t="s">
        <v>126</v>
      </c>
      <c r="D60" s="119"/>
      <c r="E60" s="133"/>
      <c r="F60" s="129"/>
      <c r="G60" s="122"/>
      <c r="H60" s="121"/>
      <c r="I60" s="123">
        <f>I61</f>
        <v>0</v>
      </c>
      <c r="J60" s="123">
        <f>J61</f>
        <v>0</v>
      </c>
      <c r="K60" s="123">
        <f>K61</f>
        <v>0</v>
      </c>
      <c r="L60" s="124" t="e">
        <f t="shared" si="35"/>
        <v>#DIV/0!</v>
      </c>
    </row>
    <row r="61" spans="1:12" ht="42" customHeight="1" thickBot="1" x14ac:dyDescent="0.35">
      <c r="A61" s="137" t="s">
        <v>167</v>
      </c>
      <c r="B61" s="114" t="s">
        <v>127</v>
      </c>
      <c r="C61" s="115"/>
      <c r="D61" s="116" t="s">
        <v>165</v>
      </c>
      <c r="E61" s="149">
        <v>2902.7</v>
      </c>
      <c r="F61" s="150" t="s">
        <v>19</v>
      </c>
      <c r="G61" s="57">
        <v>0</v>
      </c>
      <c r="H61" s="62">
        <v>0</v>
      </c>
      <c r="I61" s="57">
        <f t="shared" ref="I61" si="51">ROUNDDOWN(E61*G61,2)</f>
        <v>0</v>
      </c>
      <c r="J61" s="62">
        <f t="shared" ref="J61" si="52">ROUNDDOWN(E61*H61,2)</f>
        <v>0</v>
      </c>
      <c r="K61" s="62">
        <f t="shared" ref="K61" si="53">I61+J61</f>
        <v>0</v>
      </c>
      <c r="L61" s="63" t="e">
        <f t="shared" si="35"/>
        <v>#DIV/0!</v>
      </c>
    </row>
    <row r="62" spans="1:12" ht="30" customHeight="1" thickBot="1" x14ac:dyDescent="0.35">
      <c r="A62" s="64" t="s">
        <v>23</v>
      </c>
      <c r="B62" s="72"/>
      <c r="C62" s="65"/>
      <c r="D62" s="66"/>
      <c r="E62" s="66"/>
      <c r="F62" s="66"/>
      <c r="G62" s="66"/>
      <c r="H62" s="66"/>
      <c r="I62" s="66"/>
      <c r="J62" s="66"/>
      <c r="K62" s="66"/>
      <c r="L62" s="67"/>
    </row>
    <row r="63" spans="1:12" ht="46.5" customHeight="1" thickBot="1" x14ac:dyDescent="0.35">
      <c r="A63" s="143" t="s">
        <v>21</v>
      </c>
      <c r="B63" s="68" t="s">
        <v>195</v>
      </c>
      <c r="C63" s="144"/>
      <c r="D63" s="100" t="s">
        <v>178</v>
      </c>
      <c r="E63" s="186" t="s">
        <v>13</v>
      </c>
      <c r="F63" s="187"/>
      <c r="G63" s="187"/>
      <c r="H63" s="17"/>
      <c r="I63" s="69">
        <f>I8+I11+I20+I22+I28+I41+I47+I53+I60</f>
        <v>0</v>
      </c>
      <c r="J63" s="69">
        <f>J8+J11+J20+J22+J28+J41+J47+J53+J60</f>
        <v>0</v>
      </c>
      <c r="K63" s="125">
        <f>K8+K11+K20+K22+K28+K41+K47+K53+K60</f>
        <v>0</v>
      </c>
      <c r="L63" s="70" t="e">
        <f>(L8+L11+L20+L22+L28+L41+L47+L53+L60)/100</f>
        <v>#DIV/0!</v>
      </c>
    </row>
    <row r="64" spans="1:12" x14ac:dyDescent="0.3">
      <c r="A64" s="1"/>
      <c r="B64" s="2"/>
      <c r="C64" s="1"/>
      <c r="D64" s="2"/>
      <c r="E64" s="3"/>
      <c r="F64" s="3"/>
      <c r="G64" s="3"/>
      <c r="H64" s="3"/>
      <c r="I64" s="3"/>
      <c r="J64" s="4"/>
      <c r="K64" s="4"/>
      <c r="L64" s="4"/>
    </row>
    <row r="65" spans="1:12" x14ac:dyDescent="0.3">
      <c r="A65" s="1"/>
      <c r="B65" s="2"/>
      <c r="C65" s="1"/>
      <c r="D65" s="2"/>
    </row>
    <row r="66" spans="1:12" x14ac:dyDescent="0.3">
      <c r="A66" s="1"/>
      <c r="B66" s="2"/>
      <c r="C66" s="1"/>
      <c r="D66" s="2"/>
    </row>
    <row r="67" spans="1:12" x14ac:dyDescent="0.3">
      <c r="A67" s="1"/>
      <c r="B67" s="2"/>
      <c r="C67" s="1"/>
      <c r="D67" s="2"/>
    </row>
    <row r="68" spans="1:12" x14ac:dyDescent="0.3">
      <c r="A68" s="1"/>
      <c r="B68" s="2"/>
      <c r="C68" s="1"/>
      <c r="D68" s="2"/>
    </row>
    <row r="69" spans="1:12" x14ac:dyDescent="0.3">
      <c r="A69" s="1"/>
      <c r="B69" s="2"/>
      <c r="C69" s="1"/>
      <c r="D69" s="2"/>
      <c r="E69" s="162"/>
      <c r="F69" s="162"/>
      <c r="G69" s="162"/>
      <c r="H69" s="162"/>
      <c r="I69" s="3"/>
      <c r="J69" s="163"/>
      <c r="K69" s="163"/>
      <c r="L69" s="163"/>
    </row>
    <row r="70" spans="1:12" ht="25.5" customHeight="1" x14ac:dyDescent="0.3">
      <c r="E70" s="166" t="s">
        <v>192</v>
      </c>
      <c r="F70" s="166"/>
      <c r="G70" s="166"/>
      <c r="H70" s="166"/>
      <c r="I70" s="3"/>
      <c r="J70" s="164"/>
      <c r="K70" s="164"/>
      <c r="L70" s="164"/>
    </row>
    <row r="71" spans="1:12" ht="22.5" customHeight="1" x14ac:dyDescent="0.3">
      <c r="E71" s="165" t="s">
        <v>193</v>
      </c>
      <c r="F71" s="165"/>
      <c r="G71" s="165"/>
      <c r="H71" s="165"/>
      <c r="I71" s="3"/>
      <c r="J71" s="165"/>
      <c r="K71" s="165"/>
      <c r="L71" s="165"/>
    </row>
    <row r="72" spans="1:12" ht="26.25" customHeight="1" x14ac:dyDescent="0.3">
      <c r="E72" s="165" t="s">
        <v>194</v>
      </c>
      <c r="F72" s="165"/>
      <c r="G72" s="165"/>
      <c r="H72" s="165"/>
      <c r="J72" s="165"/>
      <c r="K72" s="165"/>
      <c r="L72" s="165"/>
    </row>
  </sheetData>
  <mergeCells count="22">
    <mergeCell ref="B6:D7"/>
    <mergeCell ref="E63:G63"/>
    <mergeCell ref="L6:L7"/>
    <mergeCell ref="K6:K7"/>
    <mergeCell ref="E6:E7"/>
    <mergeCell ref="F6:F7"/>
    <mergeCell ref="G6:H6"/>
    <mergeCell ref="I6:J6"/>
    <mergeCell ref="A1:L1"/>
    <mergeCell ref="A3:C3"/>
    <mergeCell ref="A4:C4"/>
    <mergeCell ref="A5:C5"/>
    <mergeCell ref="A2:D2"/>
    <mergeCell ref="E2:L5"/>
    <mergeCell ref="E69:H69"/>
    <mergeCell ref="J69:L69"/>
    <mergeCell ref="J70:L70"/>
    <mergeCell ref="J72:L72"/>
    <mergeCell ref="J71:L71"/>
    <mergeCell ref="E70:H70"/>
    <mergeCell ref="E71:H71"/>
    <mergeCell ref="E72:H72"/>
  </mergeCells>
  <phoneticPr fontId="0" type="noConversion"/>
  <printOptions horizontalCentered="1"/>
  <pageMargins left="0.39370078740157483" right="0.39370078740157483" top="0.39370078740157483" bottom="0.78740157480314965" header="0" footer="0"/>
  <pageSetup paperSize="9" scale="47" fitToHeight="3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5"/>
  <sheetViews>
    <sheetView showGridLines="0" zoomScale="60" zoomScaleNormal="60" workbookViewId="0">
      <selection activeCell="E6" sqref="E6:E7"/>
    </sheetView>
  </sheetViews>
  <sheetFormatPr defaultRowHeight="18.75" x14ac:dyDescent="0.3"/>
  <cols>
    <col min="1" max="1" width="18.5546875" bestFit="1" customWidth="1"/>
    <col min="2" max="2" width="3" customWidth="1"/>
    <col min="3" max="3" width="3.5546875" customWidth="1"/>
    <col min="4" max="4" width="75" bestFit="1" customWidth="1"/>
    <col min="5" max="5" width="15.5546875" customWidth="1"/>
    <col min="6" max="6" width="9.88671875" customWidth="1"/>
    <col min="7" max="7" width="14.109375" customWidth="1"/>
    <col min="8" max="8" width="11.109375" customWidth="1"/>
    <col min="9" max="9" width="14.77734375" customWidth="1"/>
    <col min="10" max="10" width="10.77734375" customWidth="1"/>
    <col min="11" max="11" width="13.88671875" bestFit="1" customWidth="1"/>
    <col min="12" max="12" width="10.21875" customWidth="1"/>
    <col min="13" max="13" width="13.88671875" bestFit="1" customWidth="1"/>
    <col min="14" max="14" width="9.109375" customWidth="1"/>
    <col min="15" max="15" width="13.88671875" bestFit="1" customWidth="1"/>
    <col min="16" max="16" width="10.6640625" customWidth="1"/>
  </cols>
  <sheetData>
    <row r="1" spans="1:16" ht="51" customHeight="1" thickBot="1" x14ac:dyDescent="0.35">
      <c r="A1" s="167" t="s">
        <v>173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9"/>
    </row>
    <row r="2" spans="1:16" ht="52.5" customHeight="1" x14ac:dyDescent="0.3">
      <c r="A2" s="174" t="s">
        <v>174</v>
      </c>
      <c r="B2" s="175"/>
      <c r="C2" s="175"/>
      <c r="D2" s="176"/>
      <c r="E2" s="177" t="s">
        <v>196</v>
      </c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</row>
    <row r="3" spans="1:16" ht="27.75" customHeight="1" x14ac:dyDescent="0.3">
      <c r="A3" s="170" t="s">
        <v>107</v>
      </c>
      <c r="B3" s="171"/>
      <c r="C3" s="171"/>
      <c r="D3" s="47" t="s">
        <v>176</v>
      </c>
      <c r="E3" s="180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1:16" ht="32.25" customHeight="1" x14ac:dyDescent="0.3">
      <c r="A4" s="170" t="s">
        <v>7</v>
      </c>
      <c r="B4" s="171"/>
      <c r="C4" s="171"/>
      <c r="D4" s="47" t="s">
        <v>175</v>
      </c>
      <c r="E4" s="180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1:16" ht="37.5" customHeight="1" thickBot="1" x14ac:dyDescent="0.35">
      <c r="A5" s="172" t="s">
        <v>4</v>
      </c>
      <c r="B5" s="173"/>
      <c r="C5" s="173"/>
      <c r="D5" s="148" t="s">
        <v>177</v>
      </c>
      <c r="E5" s="183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</row>
    <row r="6" spans="1:16" s="6" customFormat="1" ht="33" customHeight="1" x14ac:dyDescent="0.3">
      <c r="A6" s="48" t="s">
        <v>0</v>
      </c>
      <c r="B6" s="178" t="s">
        <v>8</v>
      </c>
      <c r="C6" s="178"/>
      <c r="D6" s="179"/>
      <c r="E6" s="202" t="s">
        <v>1</v>
      </c>
      <c r="F6" s="182" t="s">
        <v>12</v>
      </c>
      <c r="G6" s="200" t="s">
        <v>14</v>
      </c>
      <c r="H6" s="201"/>
      <c r="I6" s="200" t="s">
        <v>15</v>
      </c>
      <c r="J6" s="201"/>
      <c r="K6" s="200" t="s">
        <v>16</v>
      </c>
      <c r="L6" s="201"/>
      <c r="M6" s="200" t="s">
        <v>140</v>
      </c>
      <c r="N6" s="201"/>
      <c r="O6" s="200" t="s">
        <v>172</v>
      </c>
      <c r="P6" s="201"/>
    </row>
    <row r="7" spans="1:16" s="6" customFormat="1" ht="30" customHeight="1" thickBot="1" x14ac:dyDescent="0.35">
      <c r="A7" s="49" t="s">
        <v>25</v>
      </c>
      <c r="B7" s="184"/>
      <c r="C7" s="184"/>
      <c r="D7" s="185"/>
      <c r="E7" s="189"/>
      <c r="F7" s="185"/>
      <c r="G7" s="51" t="s">
        <v>17</v>
      </c>
      <c r="H7" s="52" t="s">
        <v>12</v>
      </c>
      <c r="I7" s="51" t="s">
        <v>17</v>
      </c>
      <c r="J7" s="52" t="s">
        <v>12</v>
      </c>
      <c r="K7" s="51" t="s">
        <v>17</v>
      </c>
      <c r="L7" s="52" t="s">
        <v>12</v>
      </c>
      <c r="M7" s="51" t="s">
        <v>17</v>
      </c>
      <c r="N7" s="52" t="s">
        <v>12</v>
      </c>
      <c r="O7" s="51" t="s">
        <v>17</v>
      </c>
      <c r="P7" s="52" t="s">
        <v>12</v>
      </c>
    </row>
    <row r="8" spans="1:16" ht="30" customHeight="1" thickBot="1" x14ac:dyDescent="0.35">
      <c r="A8" s="146"/>
      <c r="B8" s="147">
        <v>1</v>
      </c>
      <c r="C8" s="145" t="s">
        <v>108</v>
      </c>
      <c r="D8" s="119"/>
      <c r="E8" s="123">
        <f>Orçamento!K8</f>
        <v>0</v>
      </c>
      <c r="F8" s="124" t="e">
        <f>Orçamento!L8</f>
        <v>#DIV/0!</v>
      </c>
      <c r="G8" s="123">
        <f>SUM(G9:G10)</f>
        <v>0</v>
      </c>
      <c r="H8" s="126" t="e">
        <f>G8*100/$E8</f>
        <v>#DIV/0!</v>
      </c>
      <c r="I8" s="123">
        <f>SUM(I9:I10)</f>
        <v>0</v>
      </c>
      <c r="J8" s="126" t="e">
        <f>I8*100/$E8</f>
        <v>#DIV/0!</v>
      </c>
      <c r="K8" s="123">
        <f>SUM(K9:K10)</f>
        <v>0</v>
      </c>
      <c r="L8" s="126" t="e">
        <f>K8*100/$E8</f>
        <v>#DIV/0!</v>
      </c>
      <c r="M8" s="123">
        <f>SUM(M9:M10)</f>
        <v>0</v>
      </c>
      <c r="N8" s="126" t="e">
        <f>M8*100/$E8</f>
        <v>#DIV/0!</v>
      </c>
      <c r="O8" s="123">
        <f>SUM(O9:O10)</f>
        <v>0</v>
      </c>
      <c r="P8" s="126" t="e">
        <f>O8*100/$E8</f>
        <v>#DIV/0!</v>
      </c>
    </row>
    <row r="9" spans="1:16" ht="30" customHeight="1" x14ac:dyDescent="0.3">
      <c r="A9" s="98">
        <v>98525</v>
      </c>
      <c r="B9" s="56" t="s">
        <v>26</v>
      </c>
      <c r="C9" s="103"/>
      <c r="D9" s="50" t="s">
        <v>182</v>
      </c>
      <c r="E9" s="110">
        <f>Orçamento!K9</f>
        <v>0</v>
      </c>
      <c r="F9" s="60" t="e">
        <f>Orçamento!L9</f>
        <v>#DIV/0!</v>
      </c>
      <c r="G9" s="127">
        <f t="shared" ref="G9" si="0">H9/100*$E9</f>
        <v>0</v>
      </c>
      <c r="H9" s="128">
        <v>100</v>
      </c>
      <c r="I9" s="127">
        <f t="shared" ref="I9" si="1">J9/100*$E9</f>
        <v>0</v>
      </c>
      <c r="J9" s="128"/>
      <c r="K9" s="127">
        <f t="shared" ref="K9" si="2">L9/100*$E9</f>
        <v>0</v>
      </c>
      <c r="L9" s="128"/>
      <c r="M9" s="127">
        <f t="shared" ref="M9" si="3">N9/100*$E9</f>
        <v>0</v>
      </c>
      <c r="N9" s="128"/>
      <c r="O9" s="127">
        <f t="shared" ref="O9" si="4">P9/100*$E9</f>
        <v>0</v>
      </c>
      <c r="P9" s="128"/>
    </row>
    <row r="10" spans="1:16" ht="30" customHeight="1" thickBot="1" x14ac:dyDescent="0.35">
      <c r="A10" s="98" t="s">
        <v>183</v>
      </c>
      <c r="B10" s="56" t="s">
        <v>27</v>
      </c>
      <c r="C10" s="104"/>
      <c r="D10" s="50" t="s">
        <v>128</v>
      </c>
      <c r="E10" s="112">
        <f>Orçamento!K10</f>
        <v>0</v>
      </c>
      <c r="F10" s="60" t="e">
        <f>Orçamento!L10</f>
        <v>#DIV/0!</v>
      </c>
      <c r="G10" s="127">
        <f t="shared" ref="G10" si="5">H10/100*$E10</f>
        <v>0</v>
      </c>
      <c r="H10" s="128">
        <v>100</v>
      </c>
      <c r="I10" s="127">
        <f t="shared" ref="I10" si="6">J10/100*$E10</f>
        <v>0</v>
      </c>
      <c r="J10" s="128"/>
      <c r="K10" s="127">
        <f t="shared" ref="K10" si="7">L10/100*$E10</f>
        <v>0</v>
      </c>
      <c r="L10" s="128"/>
      <c r="M10" s="127">
        <f t="shared" ref="M10" si="8">N10/100*$E10</f>
        <v>0</v>
      </c>
      <c r="N10" s="128"/>
      <c r="O10" s="127">
        <f t="shared" ref="O10" si="9">P10/100*$E10</f>
        <v>0</v>
      </c>
      <c r="P10" s="128"/>
    </row>
    <row r="11" spans="1:16" ht="30" customHeight="1" thickBot="1" x14ac:dyDescent="0.35">
      <c r="A11" s="146"/>
      <c r="B11" s="147">
        <v>2</v>
      </c>
      <c r="C11" s="145" t="s">
        <v>111</v>
      </c>
      <c r="D11" s="119"/>
      <c r="E11" s="123">
        <f>Orçamento!K11</f>
        <v>0</v>
      </c>
      <c r="F11" s="124" t="e">
        <f>Orçamento!L11</f>
        <v>#DIV/0!</v>
      </c>
      <c r="G11" s="123">
        <f>SUM(G12:G19)</f>
        <v>0</v>
      </c>
      <c r="H11" s="126" t="e">
        <f>G11*100/$E11</f>
        <v>#DIV/0!</v>
      </c>
      <c r="I11" s="123">
        <f>SUM(I12:I19)</f>
        <v>0</v>
      </c>
      <c r="J11" s="126" t="e">
        <f>I11*100/$E11</f>
        <v>#DIV/0!</v>
      </c>
      <c r="K11" s="123">
        <f>SUM(K12:K19)</f>
        <v>0</v>
      </c>
      <c r="L11" s="126" t="e">
        <f>K11*100/$E11</f>
        <v>#DIV/0!</v>
      </c>
      <c r="M11" s="123">
        <f>SUM(M12:M19)</f>
        <v>0</v>
      </c>
      <c r="N11" s="126" t="e">
        <f>M11*100/$E11</f>
        <v>#DIV/0!</v>
      </c>
      <c r="O11" s="123">
        <f>SUM(O12:O19)</f>
        <v>0</v>
      </c>
      <c r="P11" s="126" t="e">
        <f>O11*100/$E11</f>
        <v>#DIV/0!</v>
      </c>
    </row>
    <row r="12" spans="1:16" ht="30" customHeight="1" x14ac:dyDescent="0.3">
      <c r="A12" s="98" t="s">
        <v>106</v>
      </c>
      <c r="B12" s="56" t="s">
        <v>28</v>
      </c>
      <c r="C12" s="104"/>
      <c r="D12" s="50" t="s">
        <v>142</v>
      </c>
      <c r="E12" s="110">
        <f>Orçamento!K12</f>
        <v>0</v>
      </c>
      <c r="F12" s="60" t="e">
        <f>Orçamento!L12</f>
        <v>#DIV/0!</v>
      </c>
      <c r="G12" s="127">
        <f t="shared" ref="G12:G19" si="10">H12/100*$E12</f>
        <v>0</v>
      </c>
      <c r="H12" s="128"/>
      <c r="I12" s="127">
        <f t="shared" ref="I12:I19" si="11">J12/100*$E12</f>
        <v>0</v>
      </c>
      <c r="J12" s="128"/>
      <c r="K12" s="127">
        <f t="shared" ref="K12:K19" si="12">L12/100*$E12</f>
        <v>0</v>
      </c>
      <c r="L12" s="128"/>
      <c r="M12" s="127">
        <f t="shared" ref="M12:M19" si="13">N12/100*$E12</f>
        <v>0</v>
      </c>
      <c r="N12" s="128"/>
      <c r="O12" s="127">
        <f t="shared" ref="O12:O19" si="14">P12/100*$E12</f>
        <v>0</v>
      </c>
      <c r="P12" s="128">
        <v>100</v>
      </c>
    </row>
    <row r="13" spans="1:16" ht="32.25" customHeight="1" x14ac:dyDescent="0.3">
      <c r="A13" s="98">
        <v>92341</v>
      </c>
      <c r="B13" s="56" t="s">
        <v>29</v>
      </c>
      <c r="C13" s="104"/>
      <c r="D13" s="50" t="s">
        <v>109</v>
      </c>
      <c r="E13" s="111">
        <f>Orçamento!K13</f>
        <v>0</v>
      </c>
      <c r="F13" s="60" t="e">
        <f>Orçamento!L13</f>
        <v>#DIV/0!</v>
      </c>
      <c r="G13" s="127">
        <f t="shared" si="10"/>
        <v>0</v>
      </c>
      <c r="H13" s="128"/>
      <c r="I13" s="127">
        <f t="shared" si="11"/>
        <v>0</v>
      </c>
      <c r="J13" s="128"/>
      <c r="K13" s="127">
        <f t="shared" si="12"/>
        <v>0</v>
      </c>
      <c r="L13" s="128"/>
      <c r="M13" s="127">
        <f t="shared" si="13"/>
        <v>0</v>
      </c>
      <c r="N13" s="128">
        <v>100</v>
      </c>
      <c r="O13" s="127">
        <f t="shared" si="14"/>
        <v>0</v>
      </c>
      <c r="P13" s="128"/>
    </row>
    <row r="14" spans="1:16" ht="35.25" customHeight="1" x14ac:dyDescent="0.3">
      <c r="A14" s="98" t="s">
        <v>129</v>
      </c>
      <c r="B14" s="56" t="s">
        <v>141</v>
      </c>
      <c r="C14" s="104"/>
      <c r="D14" s="50" t="s">
        <v>130</v>
      </c>
      <c r="E14" s="111">
        <f>Orçamento!K14</f>
        <v>0</v>
      </c>
      <c r="F14" s="60" t="e">
        <f>Orçamento!L14</f>
        <v>#DIV/0!</v>
      </c>
      <c r="G14" s="127">
        <f t="shared" si="10"/>
        <v>0</v>
      </c>
      <c r="H14" s="128"/>
      <c r="I14" s="127">
        <f t="shared" si="11"/>
        <v>0</v>
      </c>
      <c r="J14" s="128"/>
      <c r="K14" s="127">
        <f t="shared" si="12"/>
        <v>0</v>
      </c>
      <c r="L14" s="128"/>
      <c r="M14" s="127">
        <f t="shared" si="13"/>
        <v>0</v>
      </c>
      <c r="N14" s="128">
        <v>100</v>
      </c>
      <c r="O14" s="127">
        <f t="shared" si="14"/>
        <v>0</v>
      </c>
      <c r="P14" s="128"/>
    </row>
    <row r="15" spans="1:16" ht="36.75" customHeight="1" x14ac:dyDescent="0.3">
      <c r="A15" s="98" t="s">
        <v>131</v>
      </c>
      <c r="B15" s="56" t="s">
        <v>145</v>
      </c>
      <c r="C15" s="104"/>
      <c r="D15" s="50" t="s">
        <v>110</v>
      </c>
      <c r="E15" s="111">
        <f>Orçamento!K15</f>
        <v>0</v>
      </c>
      <c r="F15" s="60" t="e">
        <f>Orçamento!L15</f>
        <v>#DIV/0!</v>
      </c>
      <c r="G15" s="127">
        <f t="shared" si="10"/>
        <v>0</v>
      </c>
      <c r="H15" s="128"/>
      <c r="I15" s="127">
        <f t="shared" si="11"/>
        <v>0</v>
      </c>
      <c r="J15" s="128"/>
      <c r="K15" s="127">
        <f t="shared" si="12"/>
        <v>0</v>
      </c>
      <c r="L15" s="128">
        <v>100</v>
      </c>
      <c r="M15" s="127">
        <f t="shared" si="13"/>
        <v>0</v>
      </c>
      <c r="N15" s="128"/>
      <c r="O15" s="127">
        <f t="shared" si="14"/>
        <v>0</v>
      </c>
      <c r="P15" s="128"/>
    </row>
    <row r="16" spans="1:16" ht="32.25" customHeight="1" x14ac:dyDescent="0.3">
      <c r="A16" s="98" t="s">
        <v>132</v>
      </c>
      <c r="B16" s="56" t="s">
        <v>146</v>
      </c>
      <c r="C16" s="104"/>
      <c r="D16" s="50" t="s">
        <v>133</v>
      </c>
      <c r="E16" s="111">
        <f>Orçamento!K16</f>
        <v>0</v>
      </c>
      <c r="F16" s="60" t="e">
        <f>Orçamento!L16</f>
        <v>#DIV/0!</v>
      </c>
      <c r="G16" s="127">
        <f t="shared" si="10"/>
        <v>0</v>
      </c>
      <c r="H16" s="128"/>
      <c r="I16" s="127">
        <f t="shared" si="11"/>
        <v>0</v>
      </c>
      <c r="J16" s="128"/>
      <c r="K16" s="127">
        <f t="shared" si="12"/>
        <v>0</v>
      </c>
      <c r="L16" s="128">
        <v>100</v>
      </c>
      <c r="M16" s="127">
        <f t="shared" si="13"/>
        <v>0</v>
      </c>
      <c r="N16" s="128"/>
      <c r="O16" s="127">
        <f t="shared" si="14"/>
        <v>0</v>
      </c>
      <c r="P16" s="128"/>
    </row>
    <row r="17" spans="1:16" ht="31.5" customHeight="1" x14ac:dyDescent="0.3">
      <c r="A17" s="98" t="s">
        <v>134</v>
      </c>
      <c r="B17" s="56" t="s">
        <v>147</v>
      </c>
      <c r="C17" s="104"/>
      <c r="D17" s="50" t="s">
        <v>135</v>
      </c>
      <c r="E17" s="111">
        <f>Orçamento!K17</f>
        <v>0</v>
      </c>
      <c r="F17" s="60" t="e">
        <f>Orçamento!L17</f>
        <v>#DIV/0!</v>
      </c>
      <c r="G17" s="127">
        <f t="shared" si="10"/>
        <v>0</v>
      </c>
      <c r="H17" s="128"/>
      <c r="I17" s="127">
        <f t="shared" si="11"/>
        <v>0</v>
      </c>
      <c r="J17" s="128"/>
      <c r="K17" s="127">
        <f t="shared" si="12"/>
        <v>0</v>
      </c>
      <c r="L17" s="128">
        <v>100</v>
      </c>
      <c r="M17" s="127">
        <f t="shared" si="13"/>
        <v>0</v>
      </c>
      <c r="N17" s="128"/>
      <c r="O17" s="127">
        <f t="shared" si="14"/>
        <v>0</v>
      </c>
      <c r="P17" s="128"/>
    </row>
    <row r="18" spans="1:16" ht="27" customHeight="1" x14ac:dyDescent="0.3">
      <c r="A18" s="98" t="s">
        <v>166</v>
      </c>
      <c r="B18" s="56" t="s">
        <v>148</v>
      </c>
      <c r="C18" s="104"/>
      <c r="D18" s="50" t="s">
        <v>143</v>
      </c>
      <c r="E18" s="111">
        <f>Orçamento!K18</f>
        <v>0</v>
      </c>
      <c r="F18" s="60" t="e">
        <f>Orçamento!L18</f>
        <v>#DIV/0!</v>
      </c>
      <c r="G18" s="127">
        <f t="shared" si="10"/>
        <v>0</v>
      </c>
      <c r="H18" s="128"/>
      <c r="I18" s="127">
        <f t="shared" si="11"/>
        <v>0</v>
      </c>
      <c r="J18" s="128"/>
      <c r="K18" s="127">
        <f t="shared" si="12"/>
        <v>0</v>
      </c>
      <c r="L18" s="128">
        <v>100</v>
      </c>
      <c r="M18" s="127">
        <f t="shared" si="13"/>
        <v>0</v>
      </c>
      <c r="N18" s="128"/>
      <c r="O18" s="127">
        <f t="shared" si="14"/>
        <v>0</v>
      </c>
      <c r="P18" s="128"/>
    </row>
    <row r="19" spans="1:16" ht="34.5" customHeight="1" thickBot="1" x14ac:dyDescent="0.35">
      <c r="A19" s="107">
        <v>96620</v>
      </c>
      <c r="B19" s="56" t="s">
        <v>149</v>
      </c>
      <c r="C19" s="104"/>
      <c r="D19" s="50" t="s">
        <v>188</v>
      </c>
      <c r="E19" s="112">
        <f>Orçamento!K19</f>
        <v>0</v>
      </c>
      <c r="F19" s="60" t="e">
        <f>Orçamento!L19</f>
        <v>#DIV/0!</v>
      </c>
      <c r="G19" s="127">
        <f t="shared" si="10"/>
        <v>0</v>
      </c>
      <c r="H19" s="128"/>
      <c r="I19" s="127">
        <f t="shared" si="11"/>
        <v>0</v>
      </c>
      <c r="J19" s="128"/>
      <c r="K19" s="127">
        <f t="shared" si="12"/>
        <v>0</v>
      </c>
      <c r="L19" s="128">
        <v>100</v>
      </c>
      <c r="M19" s="127">
        <f t="shared" si="13"/>
        <v>0</v>
      </c>
      <c r="N19" s="128"/>
      <c r="O19" s="127">
        <f t="shared" si="14"/>
        <v>0</v>
      </c>
      <c r="P19" s="128"/>
    </row>
    <row r="20" spans="1:16" ht="27.75" customHeight="1" thickBot="1" x14ac:dyDescent="0.35">
      <c r="A20" s="146"/>
      <c r="B20" s="147">
        <v>3</v>
      </c>
      <c r="C20" s="145" t="s">
        <v>190</v>
      </c>
      <c r="D20" s="119"/>
      <c r="E20" s="123">
        <f>Orçamento!K20</f>
        <v>0</v>
      </c>
      <c r="F20" s="124" t="e">
        <f>Orçamento!L20</f>
        <v>#DIV/0!</v>
      </c>
      <c r="G20" s="123">
        <f>G21</f>
        <v>0</v>
      </c>
      <c r="H20" s="126" t="e">
        <f>G20*100/$E20</f>
        <v>#DIV/0!</v>
      </c>
      <c r="I20" s="123">
        <f>I21</f>
        <v>0</v>
      </c>
      <c r="J20" s="126" t="e">
        <f>I20*100/$E20</f>
        <v>#DIV/0!</v>
      </c>
      <c r="K20" s="123">
        <f>K21</f>
        <v>0</v>
      </c>
      <c r="L20" s="126" t="e">
        <f>K20*100/$E20</f>
        <v>#DIV/0!</v>
      </c>
      <c r="M20" s="123">
        <f>M21</f>
        <v>0</v>
      </c>
      <c r="N20" s="126" t="e">
        <f>M20*100/$E20</f>
        <v>#DIV/0!</v>
      </c>
      <c r="O20" s="123">
        <f>O21</f>
        <v>0</v>
      </c>
      <c r="P20" s="126" t="e">
        <f>O20*100/$E20</f>
        <v>#DIV/0!</v>
      </c>
    </row>
    <row r="21" spans="1:16" ht="54.75" customHeight="1" thickBot="1" x14ac:dyDescent="0.35">
      <c r="A21" s="98" t="s">
        <v>34</v>
      </c>
      <c r="B21" s="56" t="s">
        <v>30</v>
      </c>
      <c r="C21" s="104"/>
      <c r="D21" s="50" t="s">
        <v>189</v>
      </c>
      <c r="E21" s="111">
        <f>Orçamento!K21</f>
        <v>0</v>
      </c>
      <c r="F21" s="60" t="e">
        <f>Orçamento!L21</f>
        <v>#DIV/0!</v>
      </c>
      <c r="G21" s="127">
        <f t="shared" ref="G21" si="15">H21/100*$E21</f>
        <v>0</v>
      </c>
      <c r="H21" s="128"/>
      <c r="I21" s="127">
        <f t="shared" ref="I21" si="16">J21/100*$E21</f>
        <v>0</v>
      </c>
      <c r="J21" s="128"/>
      <c r="K21" s="127">
        <f t="shared" ref="K21" si="17">L21/100*$E21</f>
        <v>0</v>
      </c>
      <c r="L21" s="128">
        <v>40</v>
      </c>
      <c r="M21" s="127">
        <f t="shared" ref="M21" si="18">N21/100*$E21</f>
        <v>0</v>
      </c>
      <c r="N21" s="128">
        <v>60</v>
      </c>
      <c r="O21" s="127">
        <f t="shared" ref="O21" si="19">P21/100*$E21</f>
        <v>0</v>
      </c>
      <c r="P21" s="128"/>
    </row>
    <row r="22" spans="1:16" ht="28.5" customHeight="1" thickBot="1" x14ac:dyDescent="0.35">
      <c r="A22" s="146"/>
      <c r="B22" s="147">
        <v>4</v>
      </c>
      <c r="C22" s="145" t="s">
        <v>114</v>
      </c>
      <c r="D22" s="119"/>
      <c r="E22" s="123">
        <f>Orçamento!K22</f>
        <v>0</v>
      </c>
      <c r="F22" s="124" t="e">
        <f>Orçamento!L22</f>
        <v>#DIV/0!</v>
      </c>
      <c r="G22" s="123">
        <f>SUM(G23:G27)</f>
        <v>0</v>
      </c>
      <c r="H22" s="126" t="e">
        <f>G22*100/$E22</f>
        <v>#DIV/0!</v>
      </c>
      <c r="I22" s="123">
        <f>SUM(I23:I27)</f>
        <v>0</v>
      </c>
      <c r="J22" s="126" t="e">
        <f>I22*100/$E22</f>
        <v>#DIV/0!</v>
      </c>
      <c r="K22" s="123">
        <f>SUM(K23:K27)</f>
        <v>0</v>
      </c>
      <c r="L22" s="126" t="e">
        <f>K22*100/$E22</f>
        <v>#DIV/0!</v>
      </c>
      <c r="M22" s="123">
        <f>SUM(M23:M27)</f>
        <v>0</v>
      </c>
      <c r="N22" s="126" t="e">
        <f>M22*100/$E22</f>
        <v>#DIV/0!</v>
      </c>
      <c r="O22" s="123">
        <f>SUM(O23:O27)</f>
        <v>0</v>
      </c>
      <c r="P22" s="126" t="e">
        <f>O22*100/$E22</f>
        <v>#DIV/0!</v>
      </c>
    </row>
    <row r="23" spans="1:16" ht="30" customHeight="1" x14ac:dyDescent="0.3">
      <c r="A23" s="102">
        <v>90099</v>
      </c>
      <c r="B23" s="56" t="s">
        <v>31</v>
      </c>
      <c r="C23" s="104"/>
      <c r="D23" s="50" t="s">
        <v>136</v>
      </c>
      <c r="E23" s="111">
        <f>Orçamento!K23</f>
        <v>0</v>
      </c>
      <c r="F23" s="60" t="e">
        <f>Orçamento!L23</f>
        <v>#DIV/0!</v>
      </c>
      <c r="G23" s="127">
        <f t="shared" ref="G23:G27" si="20">H23/100*$E23</f>
        <v>0</v>
      </c>
      <c r="H23" s="128">
        <v>100</v>
      </c>
      <c r="I23" s="127">
        <f t="shared" ref="I23:I27" si="21">J23/100*$E23</f>
        <v>0</v>
      </c>
      <c r="J23" s="128"/>
      <c r="K23" s="127">
        <f t="shared" ref="K23:K27" si="22">L23/100*$E23</f>
        <v>0</v>
      </c>
      <c r="L23" s="128"/>
      <c r="M23" s="127">
        <f t="shared" ref="M23:M27" si="23">N23/100*$E23</f>
        <v>0</v>
      </c>
      <c r="N23" s="128"/>
      <c r="O23" s="127">
        <f t="shared" ref="O23:O27" si="24">P23/100*$E23</f>
        <v>0</v>
      </c>
      <c r="P23" s="128"/>
    </row>
    <row r="24" spans="1:16" ht="28.5" customHeight="1" x14ac:dyDescent="0.3">
      <c r="A24" s="102" t="s">
        <v>186</v>
      </c>
      <c r="B24" s="56" t="s">
        <v>102</v>
      </c>
      <c r="C24" s="104"/>
      <c r="D24" s="50" t="s">
        <v>185</v>
      </c>
      <c r="E24" s="111">
        <f>Orçamento!K24</f>
        <v>0</v>
      </c>
      <c r="F24" s="60" t="e">
        <f>Orçamento!L24</f>
        <v>#DIV/0!</v>
      </c>
      <c r="G24" s="127">
        <f t="shared" si="20"/>
        <v>0</v>
      </c>
      <c r="H24" s="128"/>
      <c r="I24" s="127">
        <f t="shared" si="21"/>
        <v>0</v>
      </c>
      <c r="J24" s="128">
        <v>100</v>
      </c>
      <c r="K24" s="127">
        <f t="shared" si="22"/>
        <v>0</v>
      </c>
      <c r="L24" s="128"/>
      <c r="M24" s="127">
        <f t="shared" si="23"/>
        <v>0</v>
      </c>
      <c r="N24" s="128"/>
      <c r="O24" s="127">
        <f t="shared" si="24"/>
        <v>0</v>
      </c>
      <c r="P24" s="128"/>
    </row>
    <row r="25" spans="1:16" ht="30" customHeight="1" x14ac:dyDescent="0.3">
      <c r="A25" s="102">
        <v>97124</v>
      </c>
      <c r="B25" s="56" t="s">
        <v>103</v>
      </c>
      <c r="C25" s="104"/>
      <c r="D25" s="50" t="s">
        <v>113</v>
      </c>
      <c r="E25" s="111">
        <f>Orçamento!K25</f>
        <v>0</v>
      </c>
      <c r="F25" s="60" t="e">
        <f>Orçamento!L25</f>
        <v>#DIV/0!</v>
      </c>
      <c r="G25" s="127">
        <f t="shared" si="20"/>
        <v>0</v>
      </c>
      <c r="H25" s="128"/>
      <c r="I25" s="127">
        <f t="shared" si="21"/>
        <v>0</v>
      </c>
      <c r="J25" s="128">
        <v>100</v>
      </c>
      <c r="K25" s="127">
        <f t="shared" si="22"/>
        <v>0</v>
      </c>
      <c r="L25" s="128"/>
      <c r="M25" s="127">
        <f t="shared" si="23"/>
        <v>0</v>
      </c>
      <c r="N25" s="128"/>
      <c r="O25" s="127">
        <f t="shared" si="24"/>
        <v>0</v>
      </c>
      <c r="P25" s="128"/>
    </row>
    <row r="26" spans="1:16" ht="30" customHeight="1" x14ac:dyDescent="0.3">
      <c r="A26" s="102" t="s">
        <v>106</v>
      </c>
      <c r="B26" s="56" t="s">
        <v>104</v>
      </c>
      <c r="C26" s="104"/>
      <c r="D26" s="50" t="s">
        <v>187</v>
      </c>
      <c r="E26" s="111">
        <f>Orçamento!K26</f>
        <v>0</v>
      </c>
      <c r="F26" s="60" t="e">
        <f>Orçamento!L26</f>
        <v>#DIV/0!</v>
      </c>
      <c r="G26" s="127">
        <f t="shared" si="20"/>
        <v>0</v>
      </c>
      <c r="H26" s="128"/>
      <c r="I26" s="127">
        <f t="shared" si="21"/>
        <v>0</v>
      </c>
      <c r="J26" s="128"/>
      <c r="K26" s="127">
        <f t="shared" si="22"/>
        <v>0</v>
      </c>
      <c r="L26" s="128">
        <v>100</v>
      </c>
      <c r="M26" s="127">
        <f t="shared" si="23"/>
        <v>0</v>
      </c>
      <c r="N26" s="128"/>
      <c r="O26" s="127">
        <f t="shared" si="24"/>
        <v>0</v>
      </c>
      <c r="P26" s="128"/>
    </row>
    <row r="27" spans="1:16" ht="46.5" customHeight="1" thickBot="1" x14ac:dyDescent="0.35">
      <c r="A27" s="102">
        <v>93381</v>
      </c>
      <c r="B27" s="56" t="s">
        <v>105</v>
      </c>
      <c r="C27" s="104"/>
      <c r="D27" s="50" t="s">
        <v>112</v>
      </c>
      <c r="E27" s="111">
        <f>Orçamento!K27</f>
        <v>0</v>
      </c>
      <c r="F27" s="60" t="e">
        <f>Orçamento!L27</f>
        <v>#DIV/0!</v>
      </c>
      <c r="G27" s="127">
        <f t="shared" si="20"/>
        <v>0</v>
      </c>
      <c r="H27" s="128"/>
      <c r="I27" s="127">
        <f t="shared" si="21"/>
        <v>0</v>
      </c>
      <c r="J27" s="128">
        <v>100</v>
      </c>
      <c r="K27" s="127">
        <f t="shared" si="22"/>
        <v>0</v>
      </c>
      <c r="L27" s="128"/>
      <c r="M27" s="127">
        <f t="shared" si="23"/>
        <v>0</v>
      </c>
      <c r="N27" s="128"/>
      <c r="O27" s="127">
        <f t="shared" si="24"/>
        <v>0</v>
      </c>
      <c r="P27" s="128"/>
    </row>
    <row r="28" spans="1:16" ht="29.25" customHeight="1" thickBot="1" x14ac:dyDescent="0.35">
      <c r="A28" s="146"/>
      <c r="B28" s="147">
        <v>5</v>
      </c>
      <c r="C28" s="145" t="s">
        <v>158</v>
      </c>
      <c r="D28" s="119"/>
      <c r="E28" s="123">
        <f>Orçamento!K28</f>
        <v>0</v>
      </c>
      <c r="F28" s="124" t="e">
        <f>Orçamento!L28</f>
        <v>#DIV/0!</v>
      </c>
      <c r="G28" s="123">
        <f>SUM(G29:G40)</f>
        <v>0</v>
      </c>
      <c r="H28" s="126" t="e">
        <f>G28*100/$E28</f>
        <v>#DIV/0!</v>
      </c>
      <c r="I28" s="123">
        <f>SUM(I29:I40)</f>
        <v>0</v>
      </c>
      <c r="J28" s="126" t="e">
        <f>I28*100/$E28</f>
        <v>#DIV/0!</v>
      </c>
      <c r="K28" s="123">
        <f>SUM(K29:K40)</f>
        <v>0</v>
      </c>
      <c r="L28" s="126" t="e">
        <f>K28*100/$E28</f>
        <v>#DIV/0!</v>
      </c>
      <c r="M28" s="123">
        <f>SUM(M29:M40)</f>
        <v>0</v>
      </c>
      <c r="N28" s="126" t="e">
        <f>M28*100/$E28</f>
        <v>#DIV/0!</v>
      </c>
      <c r="O28" s="123">
        <f>SUM(O29:O40)</f>
        <v>0</v>
      </c>
      <c r="P28" s="126" t="e">
        <f>O28*100/$E28</f>
        <v>#DIV/0!</v>
      </c>
    </row>
    <row r="29" spans="1:16" ht="30" customHeight="1" x14ac:dyDescent="0.3">
      <c r="A29" s="105">
        <v>98524</v>
      </c>
      <c r="B29" s="56" t="s">
        <v>32</v>
      </c>
      <c r="C29" s="104"/>
      <c r="D29" s="50" t="s">
        <v>115</v>
      </c>
      <c r="E29" s="111">
        <f>Orçamento!K29</f>
        <v>0</v>
      </c>
      <c r="F29" s="60" t="e">
        <f>Orçamento!L29</f>
        <v>#DIV/0!</v>
      </c>
      <c r="G29" s="127">
        <f t="shared" ref="G29:G40" si="25">H29/100*$E29</f>
        <v>0</v>
      </c>
      <c r="H29" s="128">
        <v>100</v>
      </c>
      <c r="I29" s="127">
        <f t="shared" ref="I29:I40" si="26">J29/100*$E29</f>
        <v>0</v>
      </c>
      <c r="J29" s="128"/>
      <c r="K29" s="127">
        <f t="shared" ref="K29:K40" si="27">L29/100*$E29</f>
        <v>0</v>
      </c>
      <c r="L29" s="128"/>
      <c r="M29" s="127">
        <f t="shared" ref="M29:M40" si="28">N29/100*$E29</f>
        <v>0</v>
      </c>
      <c r="N29" s="128"/>
      <c r="O29" s="127">
        <f t="shared" ref="O29:O40" si="29">P29/100*$E29</f>
        <v>0</v>
      </c>
      <c r="P29" s="128"/>
    </row>
    <row r="30" spans="1:16" ht="30.75" customHeight="1" x14ac:dyDescent="0.3">
      <c r="A30" s="107">
        <v>97094</v>
      </c>
      <c r="B30" s="56" t="s">
        <v>35</v>
      </c>
      <c r="C30" s="103"/>
      <c r="D30" s="50" t="s">
        <v>191</v>
      </c>
      <c r="E30" s="111">
        <f>Orçamento!K30</f>
        <v>0</v>
      </c>
      <c r="F30" s="60" t="e">
        <f>Orçamento!L30</f>
        <v>#DIV/0!</v>
      </c>
      <c r="G30" s="127">
        <f t="shared" si="25"/>
        <v>0</v>
      </c>
      <c r="H30" s="128">
        <v>100</v>
      </c>
      <c r="I30" s="127">
        <f t="shared" si="26"/>
        <v>0</v>
      </c>
      <c r="J30" s="128"/>
      <c r="K30" s="127">
        <f t="shared" si="27"/>
        <v>0</v>
      </c>
      <c r="L30" s="128"/>
      <c r="M30" s="127">
        <f t="shared" si="28"/>
        <v>0</v>
      </c>
      <c r="N30" s="128"/>
      <c r="O30" s="127">
        <f t="shared" si="29"/>
        <v>0</v>
      </c>
      <c r="P30" s="128"/>
    </row>
    <row r="31" spans="1:16" ht="30" customHeight="1" x14ac:dyDescent="0.3">
      <c r="A31" s="107" t="s">
        <v>106</v>
      </c>
      <c r="B31" s="56" t="s">
        <v>36</v>
      </c>
      <c r="C31" s="104"/>
      <c r="D31" s="50" t="s">
        <v>150</v>
      </c>
      <c r="E31" s="111">
        <f>Orçamento!K31</f>
        <v>0</v>
      </c>
      <c r="F31" s="60" t="e">
        <f>Orçamento!L31</f>
        <v>#DIV/0!</v>
      </c>
      <c r="G31" s="127">
        <f t="shared" si="25"/>
        <v>0</v>
      </c>
      <c r="H31" s="128"/>
      <c r="I31" s="127">
        <f t="shared" si="26"/>
        <v>0</v>
      </c>
      <c r="J31" s="128"/>
      <c r="K31" s="127">
        <f t="shared" si="27"/>
        <v>0</v>
      </c>
      <c r="L31" s="128"/>
      <c r="M31" s="127">
        <f t="shared" si="28"/>
        <v>0</v>
      </c>
      <c r="N31" s="128">
        <v>100</v>
      </c>
      <c r="O31" s="127">
        <f t="shared" si="29"/>
        <v>0</v>
      </c>
      <c r="P31" s="128"/>
    </row>
    <row r="32" spans="1:16" ht="30" customHeight="1" x14ac:dyDescent="0.3">
      <c r="A32" s="107" t="s">
        <v>106</v>
      </c>
      <c r="B32" s="56" t="s">
        <v>37</v>
      </c>
      <c r="C32" s="104"/>
      <c r="D32" s="50" t="s">
        <v>180</v>
      </c>
      <c r="E32" s="111">
        <f>Orçamento!K32</f>
        <v>0</v>
      </c>
      <c r="F32" s="60" t="e">
        <f>Orçamento!L32</f>
        <v>#DIV/0!</v>
      </c>
      <c r="G32" s="127">
        <f t="shared" si="25"/>
        <v>0</v>
      </c>
      <c r="H32" s="128"/>
      <c r="I32" s="127">
        <f t="shared" si="26"/>
        <v>0</v>
      </c>
      <c r="J32" s="128"/>
      <c r="K32" s="127">
        <f t="shared" si="27"/>
        <v>0</v>
      </c>
      <c r="L32" s="128"/>
      <c r="M32" s="127">
        <f t="shared" si="28"/>
        <v>0</v>
      </c>
      <c r="N32" s="128">
        <v>100</v>
      </c>
      <c r="O32" s="127">
        <f t="shared" si="29"/>
        <v>0</v>
      </c>
      <c r="P32" s="128"/>
    </row>
    <row r="33" spans="1:16" ht="29.25" customHeight="1" x14ac:dyDescent="0.3">
      <c r="A33" s="102" t="s">
        <v>186</v>
      </c>
      <c r="B33" s="56" t="s">
        <v>38</v>
      </c>
      <c r="C33" s="104"/>
      <c r="D33" s="50" t="s">
        <v>138</v>
      </c>
      <c r="E33" s="111">
        <f>Orçamento!K33</f>
        <v>0</v>
      </c>
      <c r="F33" s="60" t="e">
        <f>Orçamento!L33</f>
        <v>#DIV/0!</v>
      </c>
      <c r="G33" s="127">
        <f t="shared" si="25"/>
        <v>0</v>
      </c>
      <c r="H33" s="128"/>
      <c r="I33" s="127">
        <f t="shared" si="26"/>
        <v>0</v>
      </c>
      <c r="J33" s="128"/>
      <c r="K33" s="127">
        <f t="shared" si="27"/>
        <v>0</v>
      </c>
      <c r="L33" s="128"/>
      <c r="M33" s="127">
        <f t="shared" si="28"/>
        <v>0</v>
      </c>
      <c r="N33" s="128">
        <v>100</v>
      </c>
      <c r="O33" s="127">
        <f t="shared" si="29"/>
        <v>0</v>
      </c>
      <c r="P33" s="128"/>
    </row>
    <row r="34" spans="1:16" ht="39.75" customHeight="1" x14ac:dyDescent="0.3">
      <c r="A34" s="102" t="s">
        <v>184</v>
      </c>
      <c r="B34" s="56" t="s">
        <v>144</v>
      </c>
      <c r="C34" s="104"/>
      <c r="D34" s="50" t="s">
        <v>159</v>
      </c>
      <c r="E34" s="111">
        <f>Orçamento!K34</f>
        <v>0</v>
      </c>
      <c r="F34" s="60" t="e">
        <f>Orçamento!L34</f>
        <v>#DIV/0!</v>
      </c>
      <c r="G34" s="127">
        <f t="shared" si="25"/>
        <v>0</v>
      </c>
      <c r="H34" s="128"/>
      <c r="I34" s="127">
        <f t="shared" si="26"/>
        <v>0</v>
      </c>
      <c r="J34" s="128"/>
      <c r="K34" s="127">
        <f t="shared" si="27"/>
        <v>0</v>
      </c>
      <c r="L34" s="128"/>
      <c r="M34" s="127">
        <f t="shared" si="28"/>
        <v>0</v>
      </c>
      <c r="N34" s="128">
        <v>100</v>
      </c>
      <c r="O34" s="127">
        <f t="shared" si="29"/>
        <v>0</v>
      </c>
      <c r="P34" s="128"/>
    </row>
    <row r="35" spans="1:16" ht="31.5" customHeight="1" x14ac:dyDescent="0.3">
      <c r="A35" s="106">
        <v>94498</v>
      </c>
      <c r="B35" s="56" t="s">
        <v>152</v>
      </c>
      <c r="C35" s="104"/>
      <c r="D35" s="50" t="s">
        <v>151</v>
      </c>
      <c r="E35" s="111">
        <f>Orçamento!K35</f>
        <v>0</v>
      </c>
      <c r="F35" s="60" t="e">
        <f>Orçamento!L35</f>
        <v>#DIV/0!</v>
      </c>
      <c r="G35" s="127">
        <f t="shared" si="25"/>
        <v>0</v>
      </c>
      <c r="H35" s="128"/>
      <c r="I35" s="127">
        <f t="shared" si="26"/>
        <v>0</v>
      </c>
      <c r="J35" s="128"/>
      <c r="K35" s="127">
        <f t="shared" si="27"/>
        <v>0</v>
      </c>
      <c r="L35" s="128"/>
      <c r="M35" s="127">
        <f t="shared" si="28"/>
        <v>0</v>
      </c>
      <c r="N35" s="128">
        <v>100</v>
      </c>
      <c r="O35" s="127">
        <f t="shared" si="29"/>
        <v>0</v>
      </c>
      <c r="P35" s="128"/>
    </row>
    <row r="36" spans="1:16" ht="27.75" customHeight="1" x14ac:dyDescent="0.3">
      <c r="A36" s="106">
        <v>94497</v>
      </c>
      <c r="B36" s="56" t="s">
        <v>153</v>
      </c>
      <c r="C36" s="104"/>
      <c r="D36" s="50" t="s">
        <v>160</v>
      </c>
      <c r="E36" s="111">
        <f>Orçamento!K36</f>
        <v>0</v>
      </c>
      <c r="F36" s="60" t="e">
        <f>Orçamento!L36</f>
        <v>#DIV/0!</v>
      </c>
      <c r="G36" s="127">
        <f t="shared" si="25"/>
        <v>0</v>
      </c>
      <c r="H36" s="128"/>
      <c r="I36" s="127">
        <f t="shared" si="26"/>
        <v>0</v>
      </c>
      <c r="J36" s="128"/>
      <c r="K36" s="127">
        <f t="shared" si="27"/>
        <v>0</v>
      </c>
      <c r="L36" s="128"/>
      <c r="M36" s="127">
        <f t="shared" si="28"/>
        <v>0</v>
      </c>
      <c r="N36" s="128">
        <v>100</v>
      </c>
      <c r="O36" s="127">
        <f t="shared" si="29"/>
        <v>0</v>
      </c>
      <c r="P36" s="128"/>
    </row>
    <row r="37" spans="1:16" ht="33.75" customHeight="1" x14ac:dyDescent="0.3">
      <c r="A37" s="98" t="s">
        <v>131</v>
      </c>
      <c r="B37" s="56" t="s">
        <v>154</v>
      </c>
      <c r="C37" s="104"/>
      <c r="D37" s="50" t="s">
        <v>110</v>
      </c>
      <c r="E37" s="111">
        <f>Orçamento!K37</f>
        <v>0</v>
      </c>
      <c r="F37" s="60" t="e">
        <f>Orçamento!L37</f>
        <v>#DIV/0!</v>
      </c>
      <c r="G37" s="127">
        <f t="shared" si="25"/>
        <v>0</v>
      </c>
      <c r="H37" s="128"/>
      <c r="I37" s="127">
        <f t="shared" si="26"/>
        <v>0</v>
      </c>
      <c r="J37" s="128"/>
      <c r="K37" s="127">
        <f t="shared" si="27"/>
        <v>0</v>
      </c>
      <c r="L37" s="128"/>
      <c r="M37" s="127">
        <f t="shared" si="28"/>
        <v>0</v>
      </c>
      <c r="N37" s="128">
        <v>100</v>
      </c>
      <c r="O37" s="127">
        <f t="shared" si="29"/>
        <v>0</v>
      </c>
      <c r="P37" s="128"/>
    </row>
    <row r="38" spans="1:16" ht="36" customHeight="1" x14ac:dyDescent="0.3">
      <c r="A38" s="98" t="s">
        <v>132</v>
      </c>
      <c r="B38" s="56" t="s">
        <v>155</v>
      </c>
      <c r="C38" s="104"/>
      <c r="D38" s="50" t="s">
        <v>133</v>
      </c>
      <c r="E38" s="111">
        <f>Orçamento!K38</f>
        <v>0</v>
      </c>
      <c r="F38" s="60" t="e">
        <f>Orçamento!L38</f>
        <v>#DIV/0!</v>
      </c>
      <c r="G38" s="127">
        <f t="shared" si="25"/>
        <v>0</v>
      </c>
      <c r="H38" s="128"/>
      <c r="I38" s="127">
        <f t="shared" si="26"/>
        <v>0</v>
      </c>
      <c r="J38" s="128"/>
      <c r="K38" s="127">
        <f t="shared" si="27"/>
        <v>0</v>
      </c>
      <c r="L38" s="128"/>
      <c r="M38" s="127">
        <f t="shared" si="28"/>
        <v>0</v>
      </c>
      <c r="N38" s="128">
        <v>100</v>
      </c>
      <c r="O38" s="127">
        <f t="shared" si="29"/>
        <v>0</v>
      </c>
      <c r="P38" s="128"/>
    </row>
    <row r="39" spans="1:16" ht="30" customHeight="1" x14ac:dyDescent="0.3">
      <c r="A39" s="98" t="s">
        <v>134</v>
      </c>
      <c r="B39" s="56" t="s">
        <v>156</v>
      </c>
      <c r="C39" s="104"/>
      <c r="D39" s="50" t="s">
        <v>135</v>
      </c>
      <c r="E39" s="111">
        <f>Orçamento!K39</f>
        <v>0</v>
      </c>
      <c r="F39" s="60" t="e">
        <f>Orçamento!L39</f>
        <v>#DIV/0!</v>
      </c>
      <c r="G39" s="127">
        <f t="shared" si="25"/>
        <v>0</v>
      </c>
      <c r="H39" s="128"/>
      <c r="I39" s="127">
        <f t="shared" si="26"/>
        <v>0</v>
      </c>
      <c r="J39" s="128"/>
      <c r="K39" s="127">
        <f t="shared" si="27"/>
        <v>0</v>
      </c>
      <c r="L39" s="128"/>
      <c r="M39" s="127">
        <f t="shared" si="28"/>
        <v>0</v>
      </c>
      <c r="N39" s="128">
        <v>100</v>
      </c>
      <c r="O39" s="127">
        <f t="shared" si="29"/>
        <v>0</v>
      </c>
      <c r="P39" s="128"/>
    </row>
    <row r="40" spans="1:16" ht="30" customHeight="1" thickBot="1" x14ac:dyDescent="0.35">
      <c r="A40" s="98" t="s">
        <v>166</v>
      </c>
      <c r="B40" s="56" t="s">
        <v>157</v>
      </c>
      <c r="C40" s="104"/>
      <c r="D40" s="50" t="s">
        <v>139</v>
      </c>
      <c r="E40" s="111">
        <f>Orçamento!K40</f>
        <v>0</v>
      </c>
      <c r="F40" s="60" t="e">
        <f>Orçamento!L40</f>
        <v>#DIV/0!</v>
      </c>
      <c r="G40" s="127">
        <f t="shared" si="25"/>
        <v>0</v>
      </c>
      <c r="H40" s="128"/>
      <c r="I40" s="127">
        <f t="shared" si="26"/>
        <v>0</v>
      </c>
      <c r="J40" s="128"/>
      <c r="K40" s="127">
        <f t="shared" si="27"/>
        <v>0</v>
      </c>
      <c r="L40" s="128"/>
      <c r="M40" s="127">
        <f t="shared" si="28"/>
        <v>0</v>
      </c>
      <c r="N40" s="128">
        <v>100</v>
      </c>
      <c r="O40" s="127">
        <f t="shared" si="29"/>
        <v>0</v>
      </c>
      <c r="P40" s="128"/>
    </row>
    <row r="41" spans="1:16" ht="37.5" customHeight="1" thickBot="1" x14ac:dyDescent="0.35">
      <c r="A41" s="146"/>
      <c r="B41" s="147">
        <v>6</v>
      </c>
      <c r="C41" s="145" t="s">
        <v>161</v>
      </c>
      <c r="D41" s="119"/>
      <c r="E41" s="123">
        <f>Orçamento!K41</f>
        <v>0</v>
      </c>
      <c r="F41" s="124" t="e">
        <f>Orçamento!L41</f>
        <v>#DIV/0!</v>
      </c>
      <c r="G41" s="123">
        <f>SUM(G42:G46)</f>
        <v>0</v>
      </c>
      <c r="H41" s="126" t="e">
        <f>G41*100/$E41</f>
        <v>#DIV/0!</v>
      </c>
      <c r="I41" s="123">
        <f>SUM(I42:I46)</f>
        <v>0</v>
      </c>
      <c r="J41" s="126" t="e">
        <f>I41*100/$E41</f>
        <v>#DIV/0!</v>
      </c>
      <c r="K41" s="123">
        <f>SUM(K42:K46)</f>
        <v>0</v>
      </c>
      <c r="L41" s="126" t="e">
        <f>K41*100/$E41</f>
        <v>#DIV/0!</v>
      </c>
      <c r="M41" s="123">
        <f>SUM(M42:M46)</f>
        <v>0</v>
      </c>
      <c r="N41" s="126" t="e">
        <f>M41*100/$E41</f>
        <v>#DIV/0!</v>
      </c>
      <c r="O41" s="123">
        <f>SUM(O42:O46)</f>
        <v>0</v>
      </c>
      <c r="P41" s="126" t="e">
        <f>O41*100/$E41</f>
        <v>#DIV/0!</v>
      </c>
    </row>
    <row r="42" spans="1:16" ht="37.5" customHeight="1" x14ac:dyDescent="0.3">
      <c r="A42" s="102">
        <v>90099</v>
      </c>
      <c r="B42" s="56" t="s">
        <v>33</v>
      </c>
      <c r="C42" s="104"/>
      <c r="D42" s="50" t="s">
        <v>136</v>
      </c>
      <c r="E42" s="111">
        <f>Orçamento!K42</f>
        <v>0</v>
      </c>
      <c r="F42" s="60" t="e">
        <f>Orçamento!L42</f>
        <v>#DIV/0!</v>
      </c>
      <c r="G42" s="127">
        <f t="shared" ref="G42:G46" si="30">H42/100*$E42</f>
        <v>0</v>
      </c>
      <c r="H42" s="128">
        <v>100</v>
      </c>
      <c r="I42" s="127">
        <f t="shared" ref="I42:I46" si="31">J42/100*$E42</f>
        <v>0</v>
      </c>
      <c r="J42" s="128"/>
      <c r="K42" s="127">
        <f t="shared" ref="K42:K46" si="32">L42/100*$E42</f>
        <v>0</v>
      </c>
      <c r="L42" s="128"/>
      <c r="M42" s="127">
        <f t="shared" ref="M42:M46" si="33">N42/100*$E42</f>
        <v>0</v>
      </c>
      <c r="N42" s="128"/>
      <c r="O42" s="127">
        <f t="shared" ref="O42:O46" si="34">P42/100*$E42</f>
        <v>0</v>
      </c>
      <c r="P42" s="128"/>
    </row>
    <row r="43" spans="1:16" ht="30" customHeight="1" x14ac:dyDescent="0.3">
      <c r="A43" s="102" t="s">
        <v>184</v>
      </c>
      <c r="B43" s="56" t="s">
        <v>39</v>
      </c>
      <c r="C43" s="104"/>
      <c r="D43" s="50" t="s">
        <v>179</v>
      </c>
      <c r="E43" s="111">
        <f>Orçamento!K43</f>
        <v>0</v>
      </c>
      <c r="F43" s="60" t="e">
        <f>Orçamento!L43</f>
        <v>#DIV/0!</v>
      </c>
      <c r="G43" s="127">
        <f t="shared" si="30"/>
        <v>0</v>
      </c>
      <c r="H43" s="128"/>
      <c r="I43" s="127">
        <f t="shared" si="31"/>
        <v>0</v>
      </c>
      <c r="J43" s="128">
        <v>40</v>
      </c>
      <c r="K43" s="127">
        <f t="shared" si="32"/>
        <v>0</v>
      </c>
      <c r="L43" s="128">
        <v>60</v>
      </c>
      <c r="M43" s="127">
        <f t="shared" si="33"/>
        <v>0</v>
      </c>
      <c r="N43" s="128"/>
      <c r="O43" s="127">
        <f t="shared" si="34"/>
        <v>0</v>
      </c>
      <c r="P43" s="128"/>
    </row>
    <row r="44" spans="1:16" ht="30" customHeight="1" x14ac:dyDescent="0.3">
      <c r="A44" s="102">
        <v>97124</v>
      </c>
      <c r="B44" s="56" t="s">
        <v>40</v>
      </c>
      <c r="C44" s="104"/>
      <c r="D44" s="50" t="s">
        <v>113</v>
      </c>
      <c r="E44" s="111">
        <f>Orçamento!K44</f>
        <v>0</v>
      </c>
      <c r="F44" s="60" t="e">
        <f>Orçamento!L44</f>
        <v>#DIV/0!</v>
      </c>
      <c r="G44" s="127">
        <f t="shared" si="30"/>
        <v>0</v>
      </c>
      <c r="H44" s="128"/>
      <c r="I44" s="127">
        <f t="shared" si="31"/>
        <v>0</v>
      </c>
      <c r="J44" s="128">
        <v>40</v>
      </c>
      <c r="K44" s="127">
        <f t="shared" si="32"/>
        <v>0</v>
      </c>
      <c r="L44" s="128">
        <v>60</v>
      </c>
      <c r="M44" s="127">
        <f t="shared" si="33"/>
        <v>0</v>
      </c>
      <c r="N44" s="128"/>
      <c r="O44" s="127">
        <f t="shared" si="34"/>
        <v>0</v>
      </c>
      <c r="P44" s="128"/>
    </row>
    <row r="45" spans="1:16" ht="30" customHeight="1" x14ac:dyDescent="0.3">
      <c r="A45" s="106">
        <v>94497</v>
      </c>
      <c r="B45" s="56" t="s">
        <v>41</v>
      </c>
      <c r="C45" s="104"/>
      <c r="D45" s="50" t="s">
        <v>160</v>
      </c>
      <c r="E45" s="111">
        <f>Orçamento!K45</f>
        <v>0</v>
      </c>
      <c r="F45" s="60" t="e">
        <f>Orçamento!L45</f>
        <v>#DIV/0!</v>
      </c>
      <c r="G45" s="127">
        <f t="shared" si="30"/>
        <v>0</v>
      </c>
      <c r="H45" s="128"/>
      <c r="I45" s="127">
        <f t="shared" si="31"/>
        <v>0</v>
      </c>
      <c r="J45" s="128">
        <v>40</v>
      </c>
      <c r="K45" s="127">
        <f t="shared" si="32"/>
        <v>0</v>
      </c>
      <c r="L45" s="128">
        <v>60</v>
      </c>
      <c r="M45" s="127">
        <f t="shared" si="33"/>
        <v>0</v>
      </c>
      <c r="N45" s="128"/>
      <c r="O45" s="127">
        <f t="shared" si="34"/>
        <v>0</v>
      </c>
      <c r="P45" s="128"/>
    </row>
    <row r="46" spans="1:16" ht="30" customHeight="1" thickBot="1" x14ac:dyDescent="0.35">
      <c r="A46" s="102">
        <v>93381</v>
      </c>
      <c r="B46" s="56" t="s">
        <v>42</v>
      </c>
      <c r="C46" s="104"/>
      <c r="D46" s="50" t="s">
        <v>112</v>
      </c>
      <c r="E46" s="111">
        <f>Orçamento!K46</f>
        <v>0</v>
      </c>
      <c r="F46" s="60" t="e">
        <f>Orçamento!L46</f>
        <v>#DIV/0!</v>
      </c>
      <c r="G46" s="127">
        <f t="shared" si="30"/>
        <v>0</v>
      </c>
      <c r="H46" s="128"/>
      <c r="I46" s="127">
        <f t="shared" si="31"/>
        <v>0</v>
      </c>
      <c r="J46" s="128">
        <v>40</v>
      </c>
      <c r="K46" s="127">
        <f t="shared" si="32"/>
        <v>0</v>
      </c>
      <c r="L46" s="128">
        <v>60</v>
      </c>
      <c r="M46" s="127">
        <f t="shared" si="33"/>
        <v>0</v>
      </c>
      <c r="N46" s="128"/>
      <c r="O46" s="127">
        <f t="shared" si="34"/>
        <v>0</v>
      </c>
      <c r="P46" s="128"/>
    </row>
    <row r="47" spans="1:16" ht="30" customHeight="1" thickBot="1" x14ac:dyDescent="0.35">
      <c r="A47" s="146"/>
      <c r="B47" s="147">
        <v>7</v>
      </c>
      <c r="C47" s="145" t="s">
        <v>162</v>
      </c>
      <c r="D47" s="119"/>
      <c r="E47" s="123">
        <f>Orçamento!K47</f>
        <v>0</v>
      </c>
      <c r="F47" s="124" t="e">
        <f>Orçamento!L47</f>
        <v>#DIV/0!</v>
      </c>
      <c r="G47" s="123">
        <f>SUM(G48:G52)</f>
        <v>0</v>
      </c>
      <c r="H47" s="126" t="e">
        <f>G47*100/$E47</f>
        <v>#DIV/0!</v>
      </c>
      <c r="I47" s="123">
        <f>SUM(I48:I52)</f>
        <v>0</v>
      </c>
      <c r="J47" s="126" t="e">
        <f>I47*100/$E47</f>
        <v>#DIV/0!</v>
      </c>
      <c r="K47" s="123">
        <f>SUM(K48:K52)</f>
        <v>0</v>
      </c>
      <c r="L47" s="126" t="e">
        <f>K47*100/$E47</f>
        <v>#DIV/0!</v>
      </c>
      <c r="M47" s="123">
        <f>SUM(M48:M52)</f>
        <v>0</v>
      </c>
      <c r="N47" s="126" t="e">
        <f>M47*100/$E47</f>
        <v>#DIV/0!</v>
      </c>
      <c r="O47" s="123">
        <f>SUM(O48:O52)</f>
        <v>0</v>
      </c>
      <c r="P47" s="126" t="e">
        <f>O47*100/$E47</f>
        <v>#DIV/0!</v>
      </c>
    </row>
    <row r="48" spans="1:16" ht="30" customHeight="1" x14ac:dyDescent="0.3">
      <c r="A48" s="102">
        <v>90099</v>
      </c>
      <c r="B48" s="56" t="s">
        <v>116</v>
      </c>
      <c r="C48" s="104"/>
      <c r="D48" s="50" t="s">
        <v>136</v>
      </c>
      <c r="E48" s="111">
        <f>Orçamento!K48</f>
        <v>0</v>
      </c>
      <c r="F48" s="60" t="e">
        <f>Orçamento!L48</f>
        <v>#DIV/0!</v>
      </c>
      <c r="G48" s="127">
        <f t="shared" ref="G48:G52" si="35">H48/100*$E48</f>
        <v>0</v>
      </c>
      <c r="H48" s="128">
        <v>100</v>
      </c>
      <c r="I48" s="127">
        <f t="shared" ref="I48:I52" si="36">J48/100*$E48</f>
        <v>0</v>
      </c>
      <c r="J48" s="128"/>
      <c r="K48" s="127">
        <f t="shared" ref="K48:K52" si="37">L48/100*$E48</f>
        <v>0</v>
      </c>
      <c r="L48" s="128"/>
      <c r="M48" s="127">
        <f t="shared" ref="M48:M52" si="38">N48/100*$E48</f>
        <v>0</v>
      </c>
      <c r="N48" s="128"/>
      <c r="O48" s="127">
        <f t="shared" ref="O48:O52" si="39">P48/100*$E48</f>
        <v>0</v>
      </c>
      <c r="P48" s="128"/>
    </row>
    <row r="49" spans="1:16" ht="30" customHeight="1" x14ac:dyDescent="0.3">
      <c r="A49" s="102" t="s">
        <v>186</v>
      </c>
      <c r="B49" s="56" t="s">
        <v>117</v>
      </c>
      <c r="C49" s="104"/>
      <c r="D49" s="50" t="s">
        <v>185</v>
      </c>
      <c r="E49" s="111">
        <f>Orçamento!K49</f>
        <v>0</v>
      </c>
      <c r="F49" s="60" t="e">
        <f>Orçamento!L49</f>
        <v>#DIV/0!</v>
      </c>
      <c r="G49" s="127">
        <f t="shared" si="35"/>
        <v>0</v>
      </c>
      <c r="H49" s="128"/>
      <c r="I49" s="127">
        <f t="shared" si="36"/>
        <v>0</v>
      </c>
      <c r="J49" s="128"/>
      <c r="K49" s="127">
        <f t="shared" si="37"/>
        <v>0</v>
      </c>
      <c r="L49" s="128"/>
      <c r="M49" s="127">
        <f t="shared" si="38"/>
        <v>0</v>
      </c>
      <c r="N49" s="128">
        <v>100</v>
      </c>
      <c r="O49" s="127">
        <f t="shared" si="39"/>
        <v>0</v>
      </c>
      <c r="P49" s="128"/>
    </row>
    <row r="50" spans="1:16" ht="30" customHeight="1" x14ac:dyDescent="0.3">
      <c r="A50" s="102">
        <v>97124</v>
      </c>
      <c r="B50" s="56" t="s">
        <v>118</v>
      </c>
      <c r="C50" s="104"/>
      <c r="D50" s="50" t="s">
        <v>113</v>
      </c>
      <c r="E50" s="111">
        <f>Orçamento!K50</f>
        <v>0</v>
      </c>
      <c r="F50" s="60" t="e">
        <f>Orçamento!L50</f>
        <v>#DIV/0!</v>
      </c>
      <c r="G50" s="127">
        <f t="shared" si="35"/>
        <v>0</v>
      </c>
      <c r="H50" s="128"/>
      <c r="I50" s="127">
        <f t="shared" si="36"/>
        <v>0</v>
      </c>
      <c r="J50" s="128"/>
      <c r="K50" s="127">
        <f t="shared" si="37"/>
        <v>0</v>
      </c>
      <c r="L50" s="128"/>
      <c r="M50" s="127">
        <f t="shared" si="38"/>
        <v>0</v>
      </c>
      <c r="N50" s="128">
        <v>100</v>
      </c>
      <c r="O50" s="127">
        <f t="shared" si="39"/>
        <v>0</v>
      </c>
      <c r="P50" s="128"/>
    </row>
    <row r="51" spans="1:16" ht="30" customHeight="1" x14ac:dyDescent="0.3">
      <c r="A51" s="106">
        <v>94498</v>
      </c>
      <c r="B51" s="56" t="s">
        <v>119</v>
      </c>
      <c r="C51" s="104"/>
      <c r="D51" s="50" t="s">
        <v>151</v>
      </c>
      <c r="E51" s="111">
        <f>Orçamento!K51</f>
        <v>0</v>
      </c>
      <c r="F51" s="60" t="e">
        <f>Orçamento!L51</f>
        <v>#DIV/0!</v>
      </c>
      <c r="G51" s="127">
        <f t="shared" si="35"/>
        <v>0</v>
      </c>
      <c r="H51" s="128"/>
      <c r="I51" s="127">
        <f t="shared" si="36"/>
        <v>0</v>
      </c>
      <c r="J51" s="128"/>
      <c r="K51" s="127">
        <f t="shared" si="37"/>
        <v>0</v>
      </c>
      <c r="L51" s="128"/>
      <c r="M51" s="127">
        <f t="shared" si="38"/>
        <v>0</v>
      </c>
      <c r="N51" s="128">
        <v>100</v>
      </c>
      <c r="O51" s="127">
        <f t="shared" si="39"/>
        <v>0</v>
      </c>
      <c r="P51" s="128"/>
    </row>
    <row r="52" spans="1:16" ht="30" customHeight="1" thickBot="1" x14ac:dyDescent="0.35">
      <c r="A52" s="102">
        <v>93381</v>
      </c>
      <c r="B52" s="56" t="s">
        <v>120</v>
      </c>
      <c r="C52" s="104"/>
      <c r="D52" s="50" t="s">
        <v>112</v>
      </c>
      <c r="E52" s="111">
        <f>Orçamento!K52</f>
        <v>0</v>
      </c>
      <c r="F52" s="60" t="e">
        <f>Orçamento!L52</f>
        <v>#DIV/0!</v>
      </c>
      <c r="G52" s="127">
        <f t="shared" si="35"/>
        <v>0</v>
      </c>
      <c r="H52" s="128"/>
      <c r="I52" s="127">
        <f t="shared" si="36"/>
        <v>0</v>
      </c>
      <c r="J52" s="128"/>
      <c r="K52" s="127">
        <f t="shared" si="37"/>
        <v>0</v>
      </c>
      <c r="L52" s="128"/>
      <c r="M52" s="127">
        <f t="shared" si="38"/>
        <v>0</v>
      </c>
      <c r="N52" s="128">
        <v>100</v>
      </c>
      <c r="O52" s="127">
        <f t="shared" si="39"/>
        <v>0</v>
      </c>
      <c r="P52" s="128"/>
    </row>
    <row r="53" spans="1:16" ht="36" customHeight="1" thickBot="1" x14ac:dyDescent="0.35">
      <c r="A53" s="146"/>
      <c r="B53" s="147">
        <v>8</v>
      </c>
      <c r="C53" s="145" t="s">
        <v>125</v>
      </c>
      <c r="D53" s="119"/>
      <c r="E53" s="123">
        <f>Orçamento!K53</f>
        <v>0</v>
      </c>
      <c r="F53" s="124" t="e">
        <f>Orçamento!L53</f>
        <v>#DIV/0!</v>
      </c>
      <c r="G53" s="123">
        <f>SUM(G54:G59)</f>
        <v>0</v>
      </c>
      <c r="H53" s="126" t="e">
        <f>G53*100/$E53</f>
        <v>#DIV/0!</v>
      </c>
      <c r="I53" s="123">
        <f>SUM(I54:I59)</f>
        <v>0</v>
      </c>
      <c r="J53" s="126" t="e">
        <f>I53*100/$E53</f>
        <v>#DIV/0!</v>
      </c>
      <c r="K53" s="123">
        <f>SUM(K54:K59)</f>
        <v>0</v>
      </c>
      <c r="L53" s="126" t="e">
        <f>K53*100/$E53</f>
        <v>#DIV/0!</v>
      </c>
      <c r="M53" s="123">
        <f>SUM(M54:M59)</f>
        <v>0</v>
      </c>
      <c r="N53" s="126" t="e">
        <f>M53*100/$E53</f>
        <v>#DIV/0!</v>
      </c>
      <c r="O53" s="123">
        <f>SUM(O54:O59)</f>
        <v>0</v>
      </c>
      <c r="P53" s="126" t="e">
        <f>O53*100/$E53</f>
        <v>#DIV/0!</v>
      </c>
    </row>
    <row r="54" spans="1:16" ht="36" customHeight="1" x14ac:dyDescent="0.3">
      <c r="A54" s="102" t="s">
        <v>169</v>
      </c>
      <c r="B54" s="56" t="s">
        <v>121</v>
      </c>
      <c r="C54" s="104"/>
      <c r="D54" s="50" t="s">
        <v>171</v>
      </c>
      <c r="E54" s="111">
        <f>Orçamento!K54</f>
        <v>0</v>
      </c>
      <c r="F54" s="60" t="e">
        <f>Orçamento!L54</f>
        <v>#DIV/0!</v>
      </c>
      <c r="G54" s="127">
        <f t="shared" ref="G54:G59" si="40">H54/100*$E54</f>
        <v>0</v>
      </c>
      <c r="H54" s="128"/>
      <c r="I54" s="127">
        <f t="shared" ref="I54:I59" si="41">J54/100*$E54</f>
        <v>0</v>
      </c>
      <c r="J54" s="128"/>
      <c r="K54" s="127">
        <f t="shared" ref="K54:K59" si="42">L54/100*$E54</f>
        <v>0</v>
      </c>
      <c r="L54" s="128"/>
      <c r="M54" s="127">
        <f t="shared" ref="M54:M59" si="43">N54/100*$E54</f>
        <v>0</v>
      </c>
      <c r="N54" s="128"/>
      <c r="O54" s="127">
        <f t="shared" ref="O54:O59" si="44">P54/100*$E54</f>
        <v>0</v>
      </c>
      <c r="P54" s="128">
        <v>100</v>
      </c>
    </row>
    <row r="55" spans="1:16" ht="41.25" customHeight="1" x14ac:dyDescent="0.3">
      <c r="A55" s="102" t="s">
        <v>168</v>
      </c>
      <c r="B55" s="56" t="s">
        <v>122</v>
      </c>
      <c r="C55" s="104"/>
      <c r="D55" s="50" t="s">
        <v>170</v>
      </c>
      <c r="E55" s="111">
        <f>Orçamento!K55</f>
        <v>0</v>
      </c>
      <c r="F55" s="60" t="e">
        <f>Orçamento!L55</f>
        <v>#DIV/0!</v>
      </c>
      <c r="G55" s="127">
        <f t="shared" si="40"/>
        <v>0</v>
      </c>
      <c r="H55" s="128"/>
      <c r="I55" s="127">
        <f t="shared" si="41"/>
        <v>0</v>
      </c>
      <c r="J55" s="128"/>
      <c r="K55" s="127">
        <f t="shared" si="42"/>
        <v>0</v>
      </c>
      <c r="L55" s="128"/>
      <c r="M55" s="127">
        <f t="shared" si="43"/>
        <v>0</v>
      </c>
      <c r="N55" s="128"/>
      <c r="O55" s="127">
        <f t="shared" si="44"/>
        <v>0</v>
      </c>
      <c r="P55" s="128">
        <v>100</v>
      </c>
    </row>
    <row r="56" spans="1:16" ht="30" customHeight="1" x14ac:dyDescent="0.3">
      <c r="A56" s="102">
        <v>95634</v>
      </c>
      <c r="B56" s="56" t="s">
        <v>123</v>
      </c>
      <c r="C56" s="104"/>
      <c r="D56" s="71" t="s">
        <v>164</v>
      </c>
      <c r="E56" s="111">
        <f>Orçamento!K56</f>
        <v>0</v>
      </c>
      <c r="F56" s="60" t="e">
        <f>Orçamento!L56</f>
        <v>#DIV/0!</v>
      </c>
      <c r="G56" s="127">
        <f t="shared" si="40"/>
        <v>0</v>
      </c>
      <c r="H56" s="128"/>
      <c r="I56" s="127">
        <f t="shared" si="41"/>
        <v>0</v>
      </c>
      <c r="J56" s="128"/>
      <c r="K56" s="127">
        <f t="shared" si="42"/>
        <v>0</v>
      </c>
      <c r="L56" s="128"/>
      <c r="M56" s="127">
        <f t="shared" si="43"/>
        <v>0</v>
      </c>
      <c r="N56" s="128"/>
      <c r="O56" s="127">
        <f t="shared" si="44"/>
        <v>0</v>
      </c>
      <c r="P56" s="128">
        <v>100</v>
      </c>
    </row>
    <row r="57" spans="1:16" ht="30" customHeight="1" x14ac:dyDescent="0.3">
      <c r="A57" s="102">
        <v>95674</v>
      </c>
      <c r="B57" s="56" t="s">
        <v>124</v>
      </c>
      <c r="C57" s="104"/>
      <c r="D57" s="71" t="s">
        <v>137</v>
      </c>
      <c r="E57" s="111">
        <f>Orçamento!K57</f>
        <v>0</v>
      </c>
      <c r="F57" s="60" t="e">
        <f>Orçamento!L57</f>
        <v>#DIV/0!</v>
      </c>
      <c r="G57" s="127">
        <f t="shared" si="40"/>
        <v>0</v>
      </c>
      <c r="H57" s="128"/>
      <c r="I57" s="127">
        <f t="shared" si="41"/>
        <v>0</v>
      </c>
      <c r="J57" s="128"/>
      <c r="K57" s="127">
        <f t="shared" si="42"/>
        <v>0</v>
      </c>
      <c r="L57" s="128"/>
      <c r="M57" s="127">
        <f t="shared" si="43"/>
        <v>0</v>
      </c>
      <c r="N57" s="128"/>
      <c r="O57" s="127">
        <f t="shared" si="44"/>
        <v>0</v>
      </c>
      <c r="P57" s="128">
        <v>100</v>
      </c>
    </row>
    <row r="58" spans="1:16" ht="30" customHeight="1" x14ac:dyDescent="0.3">
      <c r="A58" s="102">
        <v>90099</v>
      </c>
      <c r="B58" s="56" t="s">
        <v>163</v>
      </c>
      <c r="C58" s="104"/>
      <c r="D58" s="50" t="s">
        <v>136</v>
      </c>
      <c r="E58" s="111">
        <f>Orçamento!K58</f>
        <v>0</v>
      </c>
      <c r="F58" s="60" t="e">
        <f>Orçamento!L58</f>
        <v>#DIV/0!</v>
      </c>
      <c r="G58" s="127">
        <f t="shared" si="40"/>
        <v>0</v>
      </c>
      <c r="H58" s="128"/>
      <c r="I58" s="127">
        <f t="shared" si="41"/>
        <v>0</v>
      </c>
      <c r="J58" s="128"/>
      <c r="K58" s="127">
        <f t="shared" si="42"/>
        <v>0</v>
      </c>
      <c r="L58" s="128"/>
      <c r="M58" s="127">
        <f t="shared" si="43"/>
        <v>0</v>
      </c>
      <c r="N58" s="128"/>
      <c r="O58" s="127">
        <f t="shared" si="44"/>
        <v>0</v>
      </c>
      <c r="P58" s="128">
        <v>100</v>
      </c>
    </row>
    <row r="59" spans="1:16" ht="30" customHeight="1" thickBot="1" x14ac:dyDescent="0.35">
      <c r="A59" s="102">
        <v>93381</v>
      </c>
      <c r="B59" s="56" t="s">
        <v>181</v>
      </c>
      <c r="C59" s="104"/>
      <c r="D59" s="50" t="s">
        <v>112</v>
      </c>
      <c r="E59" s="111">
        <f>Orçamento!K59</f>
        <v>0</v>
      </c>
      <c r="F59" s="60" t="e">
        <f>Orçamento!L59</f>
        <v>#DIV/0!</v>
      </c>
      <c r="G59" s="127">
        <f t="shared" si="40"/>
        <v>0</v>
      </c>
      <c r="H59" s="128"/>
      <c r="I59" s="127">
        <f t="shared" si="41"/>
        <v>0</v>
      </c>
      <c r="J59" s="128"/>
      <c r="K59" s="127">
        <f t="shared" si="42"/>
        <v>0</v>
      </c>
      <c r="L59" s="128"/>
      <c r="M59" s="127">
        <f t="shared" si="43"/>
        <v>0</v>
      </c>
      <c r="N59" s="128"/>
      <c r="O59" s="127">
        <f t="shared" si="44"/>
        <v>0</v>
      </c>
      <c r="P59" s="128">
        <v>100</v>
      </c>
    </row>
    <row r="60" spans="1:16" ht="30" customHeight="1" thickBot="1" x14ac:dyDescent="0.35">
      <c r="A60" s="146"/>
      <c r="B60" s="147">
        <v>9</v>
      </c>
      <c r="C60" s="145" t="s">
        <v>126</v>
      </c>
      <c r="D60" s="119"/>
      <c r="E60" s="123">
        <f>Orçamento!K60</f>
        <v>0</v>
      </c>
      <c r="F60" s="124" t="e">
        <f>Orçamento!L60</f>
        <v>#DIV/0!</v>
      </c>
      <c r="G60" s="123">
        <f>G61</f>
        <v>0</v>
      </c>
      <c r="H60" s="126" t="e">
        <f>G60*100/$E60</f>
        <v>#DIV/0!</v>
      </c>
      <c r="I60" s="123">
        <f>I61</f>
        <v>0</v>
      </c>
      <c r="J60" s="126" t="e">
        <f>I60*100/$E60</f>
        <v>#DIV/0!</v>
      </c>
      <c r="K60" s="123">
        <f>K61</f>
        <v>0</v>
      </c>
      <c r="L60" s="126" t="e">
        <f>K60*100/$E60</f>
        <v>#DIV/0!</v>
      </c>
      <c r="M60" s="123">
        <f>M61</f>
        <v>0</v>
      </c>
      <c r="N60" s="126" t="e">
        <f>M60*100/$E60</f>
        <v>#DIV/0!</v>
      </c>
      <c r="O60" s="123">
        <f>O61</f>
        <v>0</v>
      </c>
      <c r="P60" s="126" t="e">
        <f>O60*100/$E60</f>
        <v>#DIV/0!</v>
      </c>
    </row>
    <row r="61" spans="1:16" ht="30" customHeight="1" thickBot="1" x14ac:dyDescent="0.35">
      <c r="A61" s="156" t="s">
        <v>167</v>
      </c>
      <c r="B61" s="97" t="s">
        <v>127</v>
      </c>
      <c r="C61" s="113"/>
      <c r="D61" s="157" t="s">
        <v>165</v>
      </c>
      <c r="E61" s="158">
        <f>Orçamento!K61</f>
        <v>0</v>
      </c>
      <c r="F61" s="159" t="e">
        <f>Orçamento!L61</f>
        <v>#DIV/0!</v>
      </c>
      <c r="G61" s="160">
        <f t="shared" ref="G61" si="45">H61/100*$E61</f>
        <v>0</v>
      </c>
      <c r="H61" s="161"/>
      <c r="I61" s="160">
        <f t="shared" ref="I61" si="46">J61/100*$E61</f>
        <v>0</v>
      </c>
      <c r="J61" s="161"/>
      <c r="K61" s="160">
        <f t="shared" ref="K61" si="47">L61/100*$E61</f>
        <v>0</v>
      </c>
      <c r="L61" s="161"/>
      <c r="M61" s="160">
        <f t="shared" ref="M61" si="48">N61/100*$E61</f>
        <v>0</v>
      </c>
      <c r="N61" s="161"/>
      <c r="O61" s="160">
        <f t="shared" ref="O61" si="49">P61/100*$E61</f>
        <v>0</v>
      </c>
      <c r="P61" s="161">
        <v>100</v>
      </c>
    </row>
    <row r="62" spans="1:16" s="12" customFormat="1" ht="15.75" customHeight="1" thickBot="1" x14ac:dyDescent="0.35">
      <c r="A62" s="203"/>
      <c r="B62" s="204"/>
      <c r="C62" s="204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5"/>
    </row>
    <row r="63" spans="1:16" s="12" customFormat="1" ht="51" customHeight="1" thickBot="1" x14ac:dyDescent="0.35">
      <c r="A63" s="206" t="s">
        <v>13</v>
      </c>
      <c r="B63" s="207"/>
      <c r="C63" s="207"/>
      <c r="D63" s="208"/>
      <c r="E63" s="196">
        <f>Orçamento!K63</f>
        <v>0</v>
      </c>
      <c r="F63" s="198" t="e">
        <f>Orçamento!L63</f>
        <v>#DIV/0!</v>
      </c>
      <c r="G63" s="54">
        <f>G8+G11+G20+G22+G28+G41+G47+G53+G60</f>
        <v>0</v>
      </c>
      <c r="H63" s="53" t="e">
        <f>G63/$E$63</f>
        <v>#DIV/0!</v>
      </c>
      <c r="I63" s="54">
        <f>I8+I11+I20+I22+I28+I41+I47+I53+I60</f>
        <v>0</v>
      </c>
      <c r="J63" s="53" t="e">
        <f>I63/$E$63</f>
        <v>#DIV/0!</v>
      </c>
      <c r="K63" s="54">
        <f>K8+K11+K20+K22+K28+K41+K47+K53+K60</f>
        <v>0</v>
      </c>
      <c r="L63" s="53" t="e">
        <f>K63/$E$63</f>
        <v>#DIV/0!</v>
      </c>
      <c r="M63" s="54">
        <f>M8+M11+M20+M22+M28+M41+M47+M53+M60</f>
        <v>0</v>
      </c>
      <c r="N63" s="53" t="e">
        <f>M63/$E$63</f>
        <v>#DIV/0!</v>
      </c>
      <c r="O63" s="54">
        <f>O8+O11+O20+O22+O28+O41+O47+O53+O60</f>
        <v>0</v>
      </c>
      <c r="P63" s="53" t="e">
        <f>O63/$E$63</f>
        <v>#DIV/0!</v>
      </c>
    </row>
    <row r="64" spans="1:16" s="12" customFormat="1" ht="54.75" customHeight="1" thickBot="1" x14ac:dyDescent="0.35">
      <c r="A64" s="206" t="s">
        <v>22</v>
      </c>
      <c r="B64" s="207"/>
      <c r="C64" s="207"/>
      <c r="D64" s="208"/>
      <c r="E64" s="197"/>
      <c r="F64" s="199"/>
      <c r="G64" s="55">
        <f>G63</f>
        <v>0</v>
      </c>
      <c r="H64" s="53" t="e">
        <f>H63</f>
        <v>#DIV/0!</v>
      </c>
      <c r="I64" s="54">
        <f>G64+I63</f>
        <v>0</v>
      </c>
      <c r="J64" s="53" t="e">
        <f t="shared" ref="J64" si="50">H64+J63</f>
        <v>#DIV/0!</v>
      </c>
      <c r="K64" s="54">
        <f>I64+K63</f>
        <v>0</v>
      </c>
      <c r="L64" s="101" t="e">
        <f t="shared" ref="L64" si="51">J64+L63</f>
        <v>#DIV/0!</v>
      </c>
      <c r="M64" s="54">
        <f>K64+M63</f>
        <v>0</v>
      </c>
      <c r="N64" s="101" t="e">
        <f t="shared" ref="N64" si="52">L64+N63</f>
        <v>#DIV/0!</v>
      </c>
      <c r="O64" s="54">
        <f>M64+O63</f>
        <v>0</v>
      </c>
      <c r="P64" s="101" t="e">
        <f t="shared" ref="P64" si="53">N64+P63</f>
        <v>#DIV/0!</v>
      </c>
    </row>
    <row r="65" spans="1:12" s="12" customFormat="1" x14ac:dyDescent="0.3">
      <c r="A65" s="10"/>
      <c r="B65" s="11"/>
      <c r="C65" s="10"/>
      <c r="D65" s="24"/>
      <c r="E65" s="20"/>
      <c r="F65" s="21"/>
      <c r="G65" s="22"/>
      <c r="H65" s="23"/>
      <c r="I65" s="22"/>
      <c r="J65" s="23"/>
      <c r="K65" s="22"/>
      <c r="L65" s="23"/>
    </row>
    <row r="66" spans="1:12" s="12" customFormat="1" x14ac:dyDescent="0.3">
      <c r="A66" s="10"/>
      <c r="B66" s="11"/>
      <c r="C66" s="10"/>
      <c r="D66" s="24"/>
      <c r="E66" s="20"/>
      <c r="F66" s="21"/>
      <c r="G66" s="22"/>
      <c r="H66" s="23"/>
      <c r="I66" s="22"/>
      <c r="J66" s="23"/>
      <c r="K66" s="22"/>
      <c r="L66" s="23"/>
    </row>
    <row r="67" spans="1:12" s="12" customFormat="1" x14ac:dyDescent="0.3">
      <c r="A67" s="10"/>
      <c r="B67" s="11"/>
      <c r="C67" s="25"/>
      <c r="D67" s="24"/>
      <c r="E67" s="20"/>
      <c r="F67" s="21"/>
      <c r="G67" s="22"/>
      <c r="H67" s="23"/>
      <c r="I67" s="22"/>
      <c r="J67" s="23"/>
      <c r="K67" s="22"/>
      <c r="L67" s="23"/>
    </row>
    <row r="68" spans="1:12" s="12" customFormat="1" x14ac:dyDescent="0.3">
      <c r="A68" s="10"/>
      <c r="B68" s="11"/>
      <c r="C68" s="25"/>
      <c r="D68" s="24"/>
      <c r="E68" s="20"/>
      <c r="F68" s="21"/>
      <c r="G68" s="22"/>
      <c r="H68" s="23"/>
      <c r="I68" s="22"/>
      <c r="J68" s="23"/>
      <c r="K68" s="22"/>
      <c r="L68" s="23"/>
    </row>
    <row r="69" spans="1:12" s="12" customFormat="1" x14ac:dyDescent="0.3">
      <c r="A69" s="10"/>
      <c r="B69" s="11"/>
      <c r="C69" s="10"/>
      <c r="D69" s="13"/>
      <c r="E69" s="162"/>
      <c r="F69" s="162"/>
      <c r="G69" s="162"/>
      <c r="H69" s="96"/>
      <c r="I69" s="3"/>
      <c r="J69" s="163"/>
      <c r="K69" s="163"/>
      <c r="L69" s="163"/>
    </row>
    <row r="70" spans="1:12" s="12" customFormat="1" x14ac:dyDescent="0.3">
      <c r="A70" s="10"/>
      <c r="B70" s="11"/>
      <c r="D70" s="24"/>
      <c r="E70" s="166" t="s">
        <v>192</v>
      </c>
      <c r="F70" s="166"/>
      <c r="G70" s="166"/>
      <c r="H70" s="166"/>
      <c r="I70" s="3"/>
      <c r="J70" s="164"/>
      <c r="K70" s="164"/>
      <c r="L70" s="164"/>
    </row>
    <row r="71" spans="1:12" s="12" customFormat="1" x14ac:dyDescent="0.3">
      <c r="A71" s="10"/>
      <c r="B71" s="11"/>
      <c r="D71" s="24"/>
      <c r="E71" s="165" t="s">
        <v>193</v>
      </c>
      <c r="F71" s="165"/>
      <c r="G71" s="165"/>
      <c r="H71" s="165"/>
      <c r="I71" s="3"/>
      <c r="J71" s="195"/>
      <c r="K71" s="195"/>
      <c r="L71" s="195"/>
    </row>
    <row r="72" spans="1:12" s="12" customFormat="1" x14ac:dyDescent="0.3">
      <c r="A72" s="10"/>
      <c r="B72" s="11"/>
      <c r="D72" s="24"/>
      <c r="E72" s="165" t="s">
        <v>194</v>
      </c>
      <c r="F72" s="165"/>
      <c r="G72" s="165"/>
      <c r="H72" s="165"/>
      <c r="I72"/>
      <c r="J72" s="195"/>
      <c r="K72" s="195"/>
      <c r="L72" s="195"/>
    </row>
    <row r="73" spans="1:12" s="12" customFormat="1" x14ac:dyDescent="0.3">
      <c r="A73" s="10"/>
      <c r="B73" s="11"/>
      <c r="D73" s="24"/>
      <c r="E73" s="20"/>
      <c r="F73" s="21"/>
      <c r="G73" s="22"/>
      <c r="H73" s="23"/>
      <c r="I73" s="22"/>
      <c r="J73" s="23"/>
      <c r="K73" s="22"/>
      <c r="L73" s="23"/>
    </row>
    <row r="74" spans="1:12" s="12" customFormat="1" x14ac:dyDescent="0.3">
      <c r="A74" s="10"/>
      <c r="B74" s="11"/>
      <c r="D74" s="24"/>
      <c r="E74" s="20"/>
      <c r="F74" s="21"/>
      <c r="G74" s="22"/>
      <c r="H74" s="23"/>
      <c r="I74" s="22"/>
      <c r="J74" s="23"/>
      <c r="K74" s="22"/>
      <c r="L74" s="23"/>
    </row>
    <row r="75" spans="1:12" s="12" customFormat="1" x14ac:dyDescent="0.3">
      <c r="A75" s="10"/>
      <c r="B75" s="11"/>
      <c r="D75" s="24"/>
      <c r="E75" s="20"/>
      <c r="F75" s="21"/>
      <c r="G75" s="22"/>
      <c r="H75" s="23"/>
      <c r="I75" s="22"/>
      <c r="J75" s="23"/>
      <c r="K75" s="22"/>
      <c r="L75" s="23"/>
    </row>
    <row r="76" spans="1:12" s="12" customFormat="1" x14ac:dyDescent="0.3">
      <c r="A76" s="10"/>
      <c r="B76" s="11"/>
      <c r="D76" s="24"/>
      <c r="E76" s="20"/>
      <c r="F76" s="21"/>
      <c r="G76" s="22"/>
      <c r="H76" s="23"/>
      <c r="I76" s="22"/>
      <c r="J76" s="23"/>
      <c r="K76" s="22"/>
      <c r="L76" s="23"/>
    </row>
    <row r="77" spans="1:12" s="12" customFormat="1" x14ac:dyDescent="0.3">
      <c r="A77" s="10"/>
      <c r="B77" s="11"/>
      <c r="D77" s="24"/>
      <c r="E77" s="20"/>
      <c r="F77" s="21"/>
      <c r="G77" s="22"/>
      <c r="H77" s="23"/>
      <c r="I77" s="22"/>
      <c r="J77" s="23"/>
      <c r="K77" s="22"/>
      <c r="L77" s="23"/>
    </row>
    <row r="78" spans="1:12" s="12" customFormat="1" x14ac:dyDescent="0.3">
      <c r="A78" s="10"/>
      <c r="B78" s="11"/>
      <c r="C78" s="10"/>
      <c r="D78" s="13"/>
      <c r="E78" s="16"/>
      <c r="F78" s="19"/>
      <c r="G78" s="16"/>
      <c r="H78" s="19"/>
      <c r="I78" s="16"/>
      <c r="J78" s="19"/>
      <c r="K78" s="16"/>
      <c r="L78" s="19"/>
    </row>
    <row r="79" spans="1:12" s="12" customFormat="1" x14ac:dyDescent="0.3">
      <c r="A79" s="10"/>
      <c r="B79" s="11"/>
      <c r="C79" s="10"/>
      <c r="D79" s="13"/>
      <c r="E79" s="20"/>
      <c r="F79" s="21"/>
      <c r="G79" s="22"/>
      <c r="H79" s="23"/>
      <c r="I79" s="22"/>
      <c r="J79" s="23"/>
      <c r="K79" s="22"/>
      <c r="L79" s="23"/>
    </row>
    <row r="80" spans="1:12" s="12" customFormat="1" x14ac:dyDescent="0.3">
      <c r="A80" s="10"/>
      <c r="B80" s="11"/>
      <c r="C80" s="10"/>
      <c r="D80" s="24"/>
      <c r="E80" s="20"/>
      <c r="F80" s="21"/>
      <c r="G80" s="22"/>
      <c r="H80" s="23"/>
      <c r="I80" s="22"/>
      <c r="J80" s="23"/>
      <c r="K80" s="22"/>
      <c r="L80" s="23"/>
    </row>
    <row r="81" spans="1:12" s="12" customFormat="1" x14ac:dyDescent="0.3">
      <c r="A81" s="10"/>
      <c r="B81" s="11"/>
      <c r="C81" s="10"/>
      <c r="D81" s="24"/>
      <c r="E81" s="20"/>
      <c r="F81" s="21"/>
      <c r="G81" s="22"/>
      <c r="H81" s="23"/>
      <c r="I81" s="22"/>
      <c r="J81" s="23"/>
      <c r="K81" s="22"/>
      <c r="L81" s="23"/>
    </row>
    <row r="82" spans="1:12" s="12" customFormat="1" x14ac:dyDescent="0.3">
      <c r="A82" s="10"/>
      <c r="B82" s="11"/>
      <c r="C82" s="10"/>
      <c r="D82" s="24"/>
      <c r="E82" s="20"/>
      <c r="F82" s="21"/>
      <c r="G82" s="22"/>
      <c r="H82" s="23"/>
      <c r="I82" s="22"/>
      <c r="J82" s="23"/>
      <c r="K82" s="22"/>
      <c r="L82" s="23"/>
    </row>
    <row r="83" spans="1:12" s="31" customFormat="1" ht="20.100000000000001" customHeight="1" x14ac:dyDescent="0.3">
      <c r="A83" s="26"/>
      <c r="B83" s="27"/>
      <c r="C83" s="26"/>
      <c r="D83" s="28"/>
      <c r="E83" s="20"/>
      <c r="F83" s="21"/>
      <c r="G83" s="29"/>
      <c r="H83" s="30"/>
      <c r="I83" s="29"/>
      <c r="J83" s="30"/>
      <c r="K83" s="29"/>
      <c r="L83" s="30"/>
    </row>
    <row r="84" spans="1:12" s="31" customFormat="1" ht="20.100000000000001" customHeight="1" x14ac:dyDescent="0.3">
      <c r="A84" s="26"/>
      <c r="B84" s="27"/>
      <c r="C84" s="26"/>
      <c r="D84" s="28"/>
      <c r="E84" s="20"/>
      <c r="F84" s="21"/>
      <c r="G84" s="29"/>
      <c r="H84" s="30"/>
      <c r="I84" s="29"/>
      <c r="J84" s="30"/>
      <c r="K84" s="29"/>
      <c r="L84" s="30"/>
    </row>
    <row r="85" spans="1:12" s="12" customFormat="1" x14ac:dyDescent="0.3">
      <c r="A85" s="10"/>
      <c r="B85" s="11"/>
      <c r="C85" s="10"/>
      <c r="D85" s="24"/>
      <c r="E85" s="20"/>
      <c r="F85" s="21"/>
      <c r="G85" s="22"/>
      <c r="H85" s="23"/>
      <c r="I85" s="22"/>
      <c r="J85" s="23"/>
      <c r="K85" s="22"/>
      <c r="L85" s="23"/>
    </row>
    <row r="86" spans="1:12" s="12" customFormat="1" x14ac:dyDescent="0.3">
      <c r="A86" s="10"/>
      <c r="B86" s="11"/>
      <c r="C86" s="10"/>
      <c r="D86" s="24"/>
      <c r="E86" s="20"/>
      <c r="F86" s="21"/>
      <c r="G86" s="22"/>
      <c r="H86" s="23"/>
      <c r="I86" s="22"/>
      <c r="J86" s="23"/>
      <c r="K86" s="22"/>
      <c r="L86" s="23"/>
    </row>
    <row r="87" spans="1:12" s="12" customFormat="1" x14ac:dyDescent="0.3">
      <c r="A87" s="10"/>
      <c r="B87" s="11"/>
      <c r="C87" s="10"/>
      <c r="D87" s="24"/>
      <c r="E87" s="20"/>
      <c r="F87" s="21"/>
      <c r="G87" s="22"/>
      <c r="H87" s="23"/>
      <c r="I87" s="22"/>
      <c r="J87" s="23"/>
      <c r="K87" s="22"/>
      <c r="L87" s="23"/>
    </row>
    <row r="88" spans="1:12" s="12" customFormat="1" x14ac:dyDescent="0.3">
      <c r="A88" s="10"/>
      <c r="B88" s="11"/>
      <c r="C88" s="10"/>
      <c r="D88" s="24"/>
      <c r="E88" s="20"/>
      <c r="F88" s="21"/>
      <c r="G88" s="22"/>
      <c r="H88" s="23"/>
      <c r="I88" s="22"/>
      <c r="J88" s="23"/>
      <c r="K88" s="22"/>
      <c r="L88" s="23"/>
    </row>
    <row r="89" spans="1:12" s="12" customFormat="1" x14ac:dyDescent="0.3">
      <c r="A89" s="10"/>
      <c r="B89" s="11"/>
      <c r="C89" s="10"/>
      <c r="D89" s="13"/>
      <c r="E89" s="16"/>
      <c r="F89" s="19"/>
      <c r="G89" s="16"/>
      <c r="H89" s="19"/>
      <c r="I89" s="16"/>
      <c r="J89" s="19"/>
      <c r="K89" s="16"/>
      <c r="L89" s="19"/>
    </row>
    <row r="90" spans="1:12" s="12" customFormat="1" x14ac:dyDescent="0.3">
      <c r="A90" s="10"/>
      <c r="B90" s="11"/>
      <c r="C90" s="10"/>
      <c r="D90" s="24"/>
      <c r="E90" s="20"/>
      <c r="F90" s="21"/>
      <c r="G90" s="22"/>
      <c r="H90" s="23"/>
      <c r="I90" s="22"/>
      <c r="J90" s="23"/>
      <c r="K90" s="22"/>
      <c r="L90" s="23"/>
    </row>
    <row r="91" spans="1:12" s="12" customFormat="1" x14ac:dyDescent="0.3">
      <c r="A91" s="10"/>
      <c r="B91" s="11"/>
      <c r="C91" s="10"/>
      <c r="D91" s="13"/>
      <c r="E91" s="20"/>
      <c r="F91" s="21"/>
      <c r="G91" s="22"/>
      <c r="H91" s="23"/>
      <c r="I91" s="22"/>
      <c r="J91" s="23"/>
      <c r="K91" s="22"/>
      <c r="L91" s="23"/>
    </row>
    <row r="92" spans="1:12" s="31" customFormat="1" x14ac:dyDescent="0.3">
      <c r="A92" s="26"/>
      <c r="B92" s="27"/>
      <c r="C92" s="26"/>
      <c r="D92" s="32"/>
      <c r="E92" s="33"/>
      <c r="F92" s="34"/>
      <c r="G92" s="29"/>
      <c r="H92" s="30"/>
      <c r="I92" s="29"/>
      <c r="J92" s="30"/>
      <c r="K92" s="29"/>
      <c r="L92" s="30"/>
    </row>
    <row r="93" spans="1:12" s="12" customFormat="1" x14ac:dyDescent="0.3">
      <c r="B93" s="11"/>
      <c r="D93" s="13"/>
      <c r="E93" s="20"/>
      <c r="F93" s="21"/>
      <c r="G93" s="22"/>
      <c r="H93" s="23"/>
      <c r="I93" s="22"/>
      <c r="J93" s="23"/>
      <c r="K93" s="22"/>
      <c r="L93" s="23"/>
    </row>
    <row r="94" spans="1:12" s="12" customFormat="1" x14ac:dyDescent="0.3">
      <c r="A94" s="10"/>
      <c r="B94" s="11"/>
      <c r="C94" s="10"/>
      <c r="D94" s="13"/>
      <c r="E94" s="20"/>
      <c r="F94" s="21"/>
      <c r="G94" s="22"/>
      <c r="H94" s="23"/>
      <c r="I94" s="22"/>
      <c r="J94" s="23"/>
      <c r="K94" s="22"/>
      <c r="L94" s="23"/>
    </row>
    <row r="95" spans="1:12" s="12" customFormat="1" x14ac:dyDescent="0.3">
      <c r="A95" s="10"/>
      <c r="B95" s="11"/>
      <c r="C95" s="10"/>
      <c r="D95" s="13"/>
      <c r="E95" s="20"/>
      <c r="F95" s="21"/>
      <c r="G95" s="22"/>
      <c r="H95" s="23"/>
      <c r="I95" s="22"/>
      <c r="J95" s="23"/>
      <c r="K95" s="22"/>
      <c r="L95" s="23"/>
    </row>
    <row r="96" spans="1:12" s="12" customFormat="1" x14ac:dyDescent="0.3">
      <c r="A96" s="10"/>
      <c r="B96" s="11"/>
      <c r="C96" s="10"/>
      <c r="D96" s="24"/>
      <c r="E96" s="20"/>
      <c r="F96" s="21"/>
      <c r="G96" s="22"/>
      <c r="H96" s="23"/>
      <c r="I96" s="22"/>
      <c r="J96" s="23"/>
      <c r="K96" s="22"/>
      <c r="L96" s="23"/>
    </row>
    <row r="97" spans="1:12" s="12" customFormat="1" x14ac:dyDescent="0.3">
      <c r="A97" s="10"/>
      <c r="B97" s="11"/>
      <c r="C97" s="10"/>
      <c r="D97" s="24"/>
      <c r="E97" s="20"/>
      <c r="F97" s="21"/>
      <c r="G97" s="22"/>
      <c r="H97" s="23"/>
      <c r="I97" s="22"/>
      <c r="J97" s="23"/>
      <c r="K97" s="22"/>
      <c r="L97" s="23"/>
    </row>
    <row r="98" spans="1:12" s="12" customFormat="1" x14ac:dyDescent="0.3">
      <c r="A98" s="10"/>
      <c r="B98" s="11"/>
      <c r="C98" s="10"/>
      <c r="D98" s="13"/>
      <c r="E98" s="20"/>
      <c r="F98" s="21"/>
      <c r="G98" s="22"/>
      <c r="H98" s="23"/>
      <c r="I98" s="22"/>
      <c r="J98" s="23"/>
      <c r="K98" s="22"/>
      <c r="L98" s="23"/>
    </row>
    <row r="99" spans="1:12" s="12" customFormat="1" x14ac:dyDescent="0.3">
      <c r="A99" s="10"/>
      <c r="B99" s="11"/>
      <c r="C99" s="10"/>
      <c r="D99" s="13"/>
      <c r="E99" s="16"/>
      <c r="F99" s="19"/>
      <c r="G99" s="16"/>
      <c r="H99" s="19"/>
      <c r="I99" s="16"/>
      <c r="J99" s="19"/>
      <c r="K99" s="16"/>
      <c r="L99" s="19"/>
    </row>
    <row r="100" spans="1:12" s="12" customFormat="1" x14ac:dyDescent="0.3">
      <c r="A100" s="10"/>
      <c r="B100" s="11"/>
      <c r="C100" s="10"/>
      <c r="D100" s="35"/>
      <c r="E100" s="20"/>
      <c r="F100" s="21"/>
      <c r="G100" s="22"/>
      <c r="H100" s="23"/>
      <c r="I100" s="22"/>
      <c r="J100" s="23"/>
      <c r="K100" s="22"/>
      <c r="L100" s="23"/>
    </row>
    <row r="101" spans="1:12" s="12" customFormat="1" x14ac:dyDescent="0.3">
      <c r="A101" s="10"/>
      <c r="B101" s="11"/>
      <c r="C101" s="10"/>
      <c r="D101" s="14"/>
      <c r="E101" s="20"/>
      <c r="F101" s="21"/>
      <c r="G101" s="22"/>
      <c r="H101" s="23"/>
      <c r="I101" s="22"/>
      <c r="J101" s="23"/>
      <c r="K101" s="22"/>
      <c r="L101" s="23"/>
    </row>
    <row r="102" spans="1:12" s="12" customFormat="1" x14ac:dyDescent="0.3">
      <c r="A102" s="10"/>
      <c r="B102" s="11"/>
      <c r="C102" s="10"/>
      <c r="D102" s="14"/>
      <c r="E102" s="20"/>
      <c r="F102" s="21"/>
      <c r="G102" s="22"/>
      <c r="H102" s="23"/>
      <c r="I102" s="22"/>
      <c r="J102" s="23"/>
      <c r="K102" s="22"/>
      <c r="L102" s="23"/>
    </row>
    <row r="103" spans="1:12" s="12" customFormat="1" x14ac:dyDescent="0.3">
      <c r="A103" s="10"/>
      <c r="B103" s="11"/>
      <c r="C103" s="10"/>
      <c r="D103" s="24"/>
      <c r="E103" s="20"/>
      <c r="F103" s="21"/>
      <c r="G103" s="22"/>
      <c r="H103" s="23"/>
      <c r="I103" s="22"/>
      <c r="J103" s="23"/>
      <c r="K103" s="22"/>
      <c r="L103" s="23"/>
    </row>
    <row r="104" spans="1:12" s="12" customFormat="1" x14ac:dyDescent="0.3">
      <c r="A104" s="10"/>
      <c r="B104" s="11"/>
      <c r="C104" s="10"/>
      <c r="D104" s="13"/>
      <c r="E104" s="20"/>
      <c r="F104" s="21"/>
      <c r="G104" s="22"/>
      <c r="H104" s="23"/>
      <c r="I104" s="22"/>
      <c r="J104" s="23"/>
      <c r="K104" s="22"/>
      <c r="L104" s="23"/>
    </row>
    <row r="105" spans="1:12" s="12" customFormat="1" x14ac:dyDescent="0.3">
      <c r="A105" s="10"/>
      <c r="B105" s="11"/>
      <c r="C105" s="10"/>
      <c r="D105" s="13"/>
      <c r="E105" s="20"/>
      <c r="F105" s="21"/>
      <c r="G105" s="22"/>
      <c r="H105" s="23"/>
      <c r="I105" s="22"/>
      <c r="J105" s="23"/>
      <c r="K105" s="22"/>
      <c r="L105" s="23"/>
    </row>
    <row r="106" spans="1:12" s="12" customFormat="1" x14ac:dyDescent="0.3">
      <c r="A106" s="10"/>
      <c r="B106" s="11"/>
      <c r="C106" s="10"/>
      <c r="D106" s="13"/>
      <c r="E106" s="20"/>
      <c r="F106" s="21"/>
      <c r="G106" s="22"/>
      <c r="H106" s="23"/>
      <c r="I106" s="22"/>
      <c r="J106" s="23"/>
      <c r="K106" s="22"/>
      <c r="L106" s="23"/>
    </row>
    <row r="107" spans="1:12" s="12" customFormat="1" x14ac:dyDescent="0.3">
      <c r="A107" s="10"/>
      <c r="B107" s="11"/>
      <c r="C107" s="10"/>
      <c r="D107" s="13"/>
      <c r="E107" s="20"/>
      <c r="F107" s="21"/>
      <c r="G107" s="22"/>
      <c r="H107" s="23"/>
      <c r="I107" s="22"/>
      <c r="J107" s="23"/>
      <c r="K107" s="22"/>
      <c r="L107" s="23"/>
    </row>
    <row r="108" spans="1:12" s="12" customFormat="1" x14ac:dyDescent="0.3">
      <c r="A108" s="10"/>
      <c r="B108" s="11"/>
      <c r="C108" s="10"/>
      <c r="D108" s="13"/>
      <c r="E108" s="20"/>
      <c r="F108" s="21"/>
      <c r="G108" s="22"/>
      <c r="H108" s="23"/>
      <c r="I108" s="22"/>
      <c r="J108" s="23"/>
      <c r="K108" s="22"/>
      <c r="L108" s="23"/>
    </row>
    <row r="109" spans="1:12" s="12" customFormat="1" x14ac:dyDescent="0.3">
      <c r="A109" s="10"/>
      <c r="B109" s="11"/>
      <c r="C109" s="10"/>
      <c r="D109" s="13"/>
      <c r="E109" s="20"/>
      <c r="F109" s="21"/>
      <c r="G109" s="22"/>
      <c r="H109" s="23"/>
      <c r="I109" s="22"/>
      <c r="J109" s="23"/>
      <c r="K109" s="22"/>
      <c r="L109" s="23"/>
    </row>
    <row r="110" spans="1:12" s="12" customFormat="1" x14ac:dyDescent="0.3">
      <c r="A110" s="10"/>
      <c r="B110" s="11"/>
      <c r="C110" s="10"/>
      <c r="D110" s="13"/>
      <c r="E110" s="20"/>
      <c r="F110" s="21"/>
      <c r="G110" s="22"/>
      <c r="H110" s="23"/>
      <c r="I110" s="22"/>
      <c r="J110" s="23"/>
      <c r="K110" s="22"/>
      <c r="L110" s="23"/>
    </row>
    <row r="111" spans="1:12" s="12" customFormat="1" x14ac:dyDescent="0.3">
      <c r="A111" s="10"/>
      <c r="B111" s="11"/>
      <c r="C111" s="10"/>
      <c r="D111" s="13"/>
      <c r="E111" s="20"/>
      <c r="F111" s="21"/>
      <c r="G111" s="22"/>
      <c r="H111" s="23"/>
      <c r="I111" s="22"/>
      <c r="J111" s="23"/>
      <c r="K111" s="22"/>
      <c r="L111" s="23"/>
    </row>
    <row r="112" spans="1:12" s="12" customFormat="1" x14ac:dyDescent="0.3">
      <c r="A112" s="10"/>
      <c r="B112" s="11"/>
      <c r="C112" s="10"/>
      <c r="D112" s="13"/>
      <c r="E112" s="20"/>
      <c r="F112" s="21"/>
      <c r="G112" s="22"/>
      <c r="H112" s="23"/>
      <c r="I112" s="22"/>
      <c r="J112" s="23"/>
      <c r="K112" s="22"/>
      <c r="L112" s="23"/>
    </row>
    <row r="113" spans="1:12" s="12" customFormat="1" x14ac:dyDescent="0.3">
      <c r="A113" s="10"/>
      <c r="B113" s="11"/>
      <c r="C113" s="10"/>
      <c r="D113" s="13"/>
      <c r="E113" s="20"/>
      <c r="F113" s="21"/>
      <c r="G113" s="22"/>
      <c r="H113" s="23"/>
      <c r="I113" s="22"/>
      <c r="J113" s="23"/>
      <c r="K113" s="22"/>
      <c r="L113" s="23"/>
    </row>
    <row r="114" spans="1:12" s="12" customFormat="1" x14ac:dyDescent="0.3">
      <c r="A114" s="10"/>
      <c r="B114" s="11"/>
      <c r="C114" s="10"/>
      <c r="D114" s="13"/>
      <c r="E114" s="20"/>
      <c r="F114" s="21"/>
      <c r="G114" s="22"/>
      <c r="H114" s="23"/>
      <c r="I114" s="22"/>
      <c r="J114" s="23"/>
      <c r="K114" s="22"/>
      <c r="L114" s="23"/>
    </row>
    <row r="115" spans="1:12" s="12" customFormat="1" x14ac:dyDescent="0.3">
      <c r="A115" s="10"/>
      <c r="B115" s="11"/>
      <c r="C115" s="10"/>
      <c r="D115" s="13"/>
      <c r="E115" s="20"/>
      <c r="F115" s="21"/>
      <c r="G115" s="22"/>
      <c r="H115" s="23"/>
      <c r="I115" s="22"/>
      <c r="J115" s="23"/>
      <c r="K115" s="22"/>
      <c r="L115" s="23"/>
    </row>
    <row r="116" spans="1:12" s="12" customFormat="1" x14ac:dyDescent="0.3">
      <c r="A116" s="10"/>
      <c r="B116" s="11"/>
      <c r="C116" s="10"/>
      <c r="D116" s="13"/>
      <c r="E116" s="16"/>
      <c r="F116" s="19"/>
      <c r="G116" s="16"/>
      <c r="H116" s="19"/>
      <c r="I116" s="16"/>
      <c r="J116" s="19"/>
      <c r="K116" s="16"/>
      <c r="L116" s="19"/>
    </row>
    <row r="117" spans="1:12" s="12" customFormat="1" x14ac:dyDescent="0.3">
      <c r="A117" s="10"/>
      <c r="B117" s="11"/>
      <c r="C117" s="10"/>
      <c r="D117" s="35"/>
      <c r="E117" s="20"/>
      <c r="F117" s="21"/>
      <c r="G117" s="22"/>
      <c r="H117" s="23"/>
      <c r="I117" s="22"/>
      <c r="J117" s="23"/>
      <c r="K117" s="22"/>
      <c r="L117" s="23"/>
    </row>
    <row r="118" spans="1:12" s="12" customFormat="1" x14ac:dyDescent="0.3">
      <c r="A118" s="10"/>
      <c r="B118" s="11"/>
      <c r="C118" s="10"/>
      <c r="D118" s="14"/>
      <c r="E118" s="20"/>
      <c r="F118" s="21"/>
      <c r="G118" s="22"/>
      <c r="H118" s="23"/>
      <c r="I118" s="22"/>
      <c r="J118" s="23"/>
      <c r="K118" s="22"/>
      <c r="L118" s="23"/>
    </row>
    <row r="119" spans="1:12" s="12" customFormat="1" x14ac:dyDescent="0.3">
      <c r="A119" s="10"/>
      <c r="B119" s="11"/>
      <c r="C119" s="10"/>
      <c r="D119" s="14"/>
      <c r="E119" s="20"/>
      <c r="F119" s="21"/>
      <c r="G119" s="22"/>
      <c r="H119" s="23"/>
      <c r="I119" s="22"/>
      <c r="J119" s="23"/>
      <c r="K119" s="22"/>
      <c r="L119" s="23"/>
    </row>
    <row r="120" spans="1:12" s="12" customFormat="1" x14ac:dyDescent="0.3">
      <c r="A120" s="10"/>
      <c r="B120" s="11"/>
      <c r="C120" s="10"/>
      <c r="D120" s="14"/>
      <c r="E120" s="20"/>
      <c r="F120" s="21"/>
      <c r="G120" s="22"/>
      <c r="H120" s="23"/>
      <c r="I120" s="22"/>
      <c r="J120" s="23"/>
      <c r="K120" s="22"/>
      <c r="L120" s="23"/>
    </row>
    <row r="121" spans="1:12" s="12" customFormat="1" x14ac:dyDescent="0.3">
      <c r="A121" s="10"/>
      <c r="B121" s="11"/>
      <c r="C121" s="10"/>
      <c r="D121" s="14"/>
      <c r="E121" s="20"/>
      <c r="F121" s="21"/>
      <c r="G121" s="22"/>
      <c r="H121" s="23"/>
      <c r="I121" s="22"/>
      <c r="J121" s="23"/>
      <c r="K121" s="22"/>
      <c r="L121" s="23"/>
    </row>
    <row r="122" spans="1:12" s="12" customFormat="1" x14ac:dyDescent="0.3">
      <c r="A122" s="10"/>
      <c r="B122" s="11"/>
      <c r="C122" s="10"/>
      <c r="D122" s="14"/>
      <c r="E122" s="20"/>
      <c r="F122" s="21"/>
      <c r="G122" s="22"/>
      <c r="H122" s="23"/>
      <c r="I122" s="22"/>
      <c r="J122" s="23"/>
      <c r="K122" s="22"/>
      <c r="L122" s="23"/>
    </row>
    <row r="123" spans="1:12" s="12" customFormat="1" x14ac:dyDescent="0.3">
      <c r="A123" s="10"/>
      <c r="B123" s="11"/>
      <c r="C123" s="10"/>
      <c r="D123" s="14"/>
      <c r="E123" s="20"/>
      <c r="F123" s="21"/>
      <c r="G123" s="22"/>
      <c r="H123" s="23"/>
      <c r="I123" s="22"/>
      <c r="J123" s="23"/>
      <c r="K123" s="22"/>
      <c r="L123" s="23"/>
    </row>
    <row r="124" spans="1:12" s="12" customFormat="1" x14ac:dyDescent="0.3">
      <c r="A124" s="10"/>
      <c r="B124" s="11"/>
      <c r="C124" s="10"/>
      <c r="D124" s="14"/>
      <c r="E124" s="20"/>
      <c r="F124" s="21"/>
      <c r="G124" s="22"/>
      <c r="H124" s="23"/>
      <c r="I124" s="22"/>
      <c r="J124" s="23"/>
      <c r="K124" s="22"/>
      <c r="L124" s="23"/>
    </row>
    <row r="125" spans="1:12" s="12" customFormat="1" x14ac:dyDescent="0.3">
      <c r="A125" s="10"/>
      <c r="B125" s="11"/>
      <c r="C125" s="10"/>
      <c r="D125" s="14"/>
      <c r="E125" s="20"/>
      <c r="F125" s="21"/>
      <c r="G125" s="22"/>
      <c r="H125" s="23"/>
      <c r="I125" s="22"/>
      <c r="J125" s="23"/>
      <c r="K125" s="22"/>
      <c r="L125" s="23"/>
    </row>
    <row r="126" spans="1:12" s="12" customFormat="1" x14ac:dyDescent="0.3">
      <c r="A126" s="10"/>
      <c r="B126" s="11"/>
      <c r="C126" s="10"/>
      <c r="D126" s="14"/>
      <c r="E126" s="20"/>
      <c r="F126" s="21"/>
      <c r="G126" s="22"/>
      <c r="H126" s="23"/>
      <c r="I126" s="22"/>
      <c r="J126" s="23"/>
      <c r="K126" s="22"/>
      <c r="L126" s="23"/>
    </row>
    <row r="127" spans="1:12" s="12" customFormat="1" x14ac:dyDescent="0.3">
      <c r="A127" s="10"/>
      <c r="B127" s="11"/>
      <c r="C127" s="10"/>
      <c r="D127" s="14"/>
      <c r="E127" s="20"/>
      <c r="F127" s="21"/>
      <c r="G127" s="22"/>
      <c r="H127" s="23"/>
      <c r="I127" s="22"/>
      <c r="J127" s="23"/>
      <c r="K127" s="22"/>
      <c r="L127" s="23"/>
    </row>
    <row r="128" spans="1:12" s="12" customFormat="1" x14ac:dyDescent="0.3">
      <c r="A128" s="10"/>
      <c r="B128" s="11"/>
      <c r="C128" s="10"/>
      <c r="D128" s="13"/>
      <c r="E128" s="16"/>
      <c r="F128" s="19"/>
      <c r="G128" s="16"/>
      <c r="H128" s="19"/>
      <c r="I128" s="16"/>
      <c r="J128" s="19"/>
      <c r="K128" s="16"/>
      <c r="L128" s="19"/>
    </row>
    <row r="129" spans="1:12" s="12" customFormat="1" x14ac:dyDescent="0.3">
      <c r="A129" s="10"/>
      <c r="B129" s="11"/>
      <c r="C129" s="10"/>
      <c r="D129" s="14"/>
      <c r="E129" s="20"/>
      <c r="F129" s="21"/>
      <c r="G129" s="22"/>
      <c r="H129" s="23"/>
      <c r="I129" s="22"/>
      <c r="J129" s="23"/>
      <c r="K129" s="22"/>
      <c r="L129" s="23"/>
    </row>
    <row r="130" spans="1:12" s="12" customFormat="1" x14ac:dyDescent="0.3">
      <c r="A130" s="10"/>
      <c r="B130" s="11"/>
      <c r="C130" s="10"/>
      <c r="D130" s="14"/>
      <c r="E130" s="20"/>
      <c r="F130" s="21"/>
      <c r="G130" s="22"/>
      <c r="H130" s="23"/>
      <c r="I130" s="22"/>
      <c r="J130" s="23"/>
      <c r="K130" s="22"/>
      <c r="L130" s="23"/>
    </row>
    <row r="131" spans="1:12" s="12" customFormat="1" x14ac:dyDescent="0.3">
      <c r="A131" s="10"/>
      <c r="B131" s="11"/>
      <c r="C131" s="10"/>
      <c r="D131" s="14"/>
      <c r="E131" s="20"/>
      <c r="F131" s="21"/>
      <c r="G131" s="22"/>
      <c r="H131" s="23"/>
      <c r="I131" s="22"/>
      <c r="J131" s="23"/>
      <c r="K131" s="22"/>
      <c r="L131" s="23"/>
    </row>
    <row r="132" spans="1:12" s="12" customFormat="1" x14ac:dyDescent="0.3">
      <c r="A132" s="10"/>
      <c r="B132" s="11"/>
      <c r="C132" s="10"/>
      <c r="D132" s="14"/>
      <c r="E132" s="20"/>
      <c r="F132" s="21"/>
      <c r="G132" s="22"/>
      <c r="H132" s="23"/>
      <c r="I132" s="22"/>
      <c r="J132" s="23"/>
      <c r="K132" s="22"/>
      <c r="L132" s="23"/>
    </row>
    <row r="133" spans="1:12" s="12" customFormat="1" x14ac:dyDescent="0.3">
      <c r="A133" s="10"/>
      <c r="B133" s="11"/>
      <c r="C133" s="10"/>
      <c r="D133" s="14"/>
      <c r="E133" s="20"/>
      <c r="F133" s="21"/>
      <c r="G133" s="22"/>
      <c r="H133" s="23"/>
      <c r="I133" s="22"/>
      <c r="J133" s="23"/>
      <c r="K133" s="22"/>
      <c r="L133" s="23"/>
    </row>
    <row r="134" spans="1:12" s="12" customFormat="1" x14ac:dyDescent="0.3">
      <c r="A134" s="10"/>
      <c r="B134" s="11"/>
      <c r="C134" s="10"/>
      <c r="D134" s="14"/>
      <c r="E134" s="20"/>
      <c r="F134" s="21"/>
      <c r="G134" s="22"/>
      <c r="H134" s="23"/>
      <c r="I134" s="22"/>
      <c r="J134" s="23"/>
      <c r="K134" s="22"/>
      <c r="L134" s="23"/>
    </row>
    <row r="135" spans="1:12" s="12" customFormat="1" x14ac:dyDescent="0.3">
      <c r="A135" s="10"/>
      <c r="B135" s="11"/>
      <c r="C135" s="10"/>
      <c r="D135" s="14"/>
      <c r="E135" s="20"/>
      <c r="F135" s="21"/>
      <c r="G135" s="22"/>
      <c r="H135" s="23"/>
      <c r="I135" s="22"/>
      <c r="J135" s="23"/>
      <c r="K135" s="22"/>
      <c r="L135" s="23"/>
    </row>
    <row r="136" spans="1:12" s="12" customFormat="1" x14ac:dyDescent="0.3">
      <c r="A136" s="10"/>
      <c r="B136" s="11"/>
      <c r="C136" s="10"/>
      <c r="D136" s="13"/>
      <c r="E136" s="20"/>
      <c r="F136" s="21"/>
      <c r="G136" s="22"/>
      <c r="H136" s="23"/>
      <c r="I136" s="22"/>
      <c r="J136" s="23"/>
      <c r="K136" s="22"/>
      <c r="L136" s="23"/>
    </row>
    <row r="137" spans="1:12" s="12" customFormat="1" x14ac:dyDescent="0.3">
      <c r="A137" s="10"/>
      <c r="B137" s="11"/>
      <c r="C137" s="10"/>
      <c r="D137" s="13"/>
      <c r="E137" s="20"/>
      <c r="F137" s="21"/>
      <c r="G137" s="22"/>
      <c r="H137" s="23"/>
      <c r="I137" s="22"/>
      <c r="J137" s="23"/>
      <c r="K137" s="22"/>
      <c r="L137" s="23"/>
    </row>
    <row r="138" spans="1:12" s="12" customFormat="1" x14ac:dyDescent="0.3">
      <c r="A138" s="10"/>
      <c r="B138" s="11"/>
      <c r="C138" s="10"/>
      <c r="D138" s="13"/>
      <c r="E138" s="16"/>
      <c r="F138" s="19"/>
      <c r="G138" s="16"/>
      <c r="H138" s="19"/>
      <c r="I138" s="16"/>
      <c r="J138" s="19"/>
      <c r="K138" s="16"/>
      <c r="L138" s="19"/>
    </row>
    <row r="139" spans="1:12" s="12" customFormat="1" x14ac:dyDescent="0.3">
      <c r="A139" s="10"/>
      <c r="B139" s="11"/>
      <c r="C139" s="10"/>
      <c r="D139" s="13"/>
      <c r="E139" s="20"/>
      <c r="F139" s="21"/>
      <c r="G139" s="22"/>
      <c r="H139" s="23"/>
      <c r="I139" s="22"/>
      <c r="J139" s="23"/>
      <c r="K139" s="22"/>
      <c r="L139" s="23"/>
    </row>
    <row r="140" spans="1:12" s="12" customFormat="1" x14ac:dyDescent="0.3">
      <c r="A140" s="10"/>
      <c r="B140" s="11"/>
      <c r="C140" s="10"/>
      <c r="D140" s="13"/>
      <c r="E140" s="20"/>
      <c r="F140" s="21"/>
      <c r="G140" s="22"/>
      <c r="H140" s="23"/>
      <c r="I140" s="22"/>
      <c r="J140" s="23"/>
      <c r="K140" s="22"/>
      <c r="L140" s="23"/>
    </row>
    <row r="141" spans="1:12" s="12" customFormat="1" x14ac:dyDescent="0.3">
      <c r="A141" s="10"/>
      <c r="B141" s="11"/>
      <c r="C141" s="10"/>
      <c r="D141" s="13"/>
      <c r="E141" s="20"/>
      <c r="F141" s="21"/>
      <c r="G141" s="22"/>
      <c r="H141" s="23"/>
      <c r="I141" s="22"/>
      <c r="J141" s="23"/>
      <c r="K141" s="22"/>
      <c r="L141" s="23"/>
    </row>
    <row r="142" spans="1:12" s="12" customFormat="1" x14ac:dyDescent="0.3">
      <c r="A142" s="10"/>
      <c r="B142" s="11"/>
      <c r="C142" s="10"/>
      <c r="D142" s="13"/>
      <c r="E142" s="20"/>
      <c r="F142" s="21"/>
      <c r="G142" s="22"/>
      <c r="H142" s="23"/>
      <c r="I142" s="22"/>
      <c r="J142" s="23"/>
      <c r="K142" s="22"/>
      <c r="L142" s="23"/>
    </row>
    <row r="143" spans="1:12" s="12" customFormat="1" x14ac:dyDescent="0.3">
      <c r="A143" s="10"/>
      <c r="B143" s="11"/>
      <c r="C143" s="10"/>
      <c r="D143" s="13"/>
      <c r="E143" s="16"/>
      <c r="F143" s="19"/>
      <c r="G143" s="16"/>
      <c r="H143" s="19"/>
      <c r="I143" s="16"/>
      <c r="J143" s="19"/>
      <c r="K143" s="16"/>
      <c r="L143" s="19"/>
    </row>
    <row r="144" spans="1:12" s="12" customFormat="1" x14ac:dyDescent="0.3">
      <c r="A144" s="10"/>
      <c r="B144" s="11"/>
      <c r="C144" s="10"/>
      <c r="D144" s="24"/>
      <c r="E144" s="20"/>
      <c r="F144" s="21"/>
      <c r="G144" s="22"/>
      <c r="H144" s="23"/>
      <c r="I144" s="22"/>
      <c r="J144" s="23"/>
      <c r="K144" s="22"/>
      <c r="L144" s="23"/>
    </row>
    <row r="145" spans="1:12" s="12" customFormat="1" x14ac:dyDescent="0.3">
      <c r="A145" s="10"/>
      <c r="B145" s="11"/>
      <c r="C145" s="10"/>
      <c r="D145" s="14"/>
      <c r="E145" s="20"/>
      <c r="F145" s="21"/>
      <c r="G145" s="22"/>
      <c r="H145" s="23"/>
      <c r="I145" s="22"/>
      <c r="J145" s="23"/>
      <c r="K145" s="22"/>
      <c r="L145" s="23"/>
    </row>
    <row r="146" spans="1:12" s="12" customFormat="1" x14ac:dyDescent="0.3">
      <c r="A146" s="10"/>
      <c r="B146" s="11"/>
      <c r="C146" s="10"/>
      <c r="D146" s="14"/>
      <c r="E146" s="20"/>
      <c r="F146" s="21"/>
      <c r="G146" s="22"/>
      <c r="H146" s="23"/>
      <c r="I146" s="22"/>
      <c r="J146" s="23"/>
      <c r="K146" s="22"/>
      <c r="L146" s="23"/>
    </row>
    <row r="147" spans="1:12" s="12" customFormat="1" x14ac:dyDescent="0.3">
      <c r="A147" s="10"/>
      <c r="B147" s="11"/>
      <c r="C147" s="10"/>
      <c r="D147" s="13"/>
      <c r="E147" s="16"/>
      <c r="F147" s="19"/>
      <c r="G147" s="16"/>
      <c r="H147" s="19"/>
      <c r="I147" s="16"/>
      <c r="J147" s="19"/>
      <c r="K147" s="16"/>
      <c r="L147" s="19"/>
    </row>
    <row r="148" spans="1:12" s="12" customFormat="1" x14ac:dyDescent="0.3">
      <c r="A148" s="10"/>
      <c r="B148" s="11"/>
      <c r="C148" s="10"/>
      <c r="D148" s="24"/>
      <c r="E148" s="20"/>
      <c r="F148" s="21"/>
      <c r="G148" s="22"/>
      <c r="H148" s="23"/>
      <c r="I148" s="22"/>
      <c r="J148" s="23"/>
      <c r="K148" s="22"/>
      <c r="L148" s="23"/>
    </row>
    <row r="149" spans="1:12" s="12" customFormat="1" x14ac:dyDescent="0.3">
      <c r="A149" s="10"/>
      <c r="B149" s="11"/>
      <c r="C149" s="10"/>
      <c r="D149" s="24"/>
      <c r="E149" s="20"/>
      <c r="F149" s="21"/>
      <c r="G149" s="22"/>
      <c r="H149" s="23"/>
      <c r="I149" s="22"/>
      <c r="J149" s="23"/>
      <c r="K149" s="22"/>
      <c r="L149" s="23"/>
    </row>
    <row r="150" spans="1:12" s="12" customFormat="1" x14ac:dyDescent="0.3">
      <c r="A150" s="10"/>
      <c r="B150" s="11"/>
      <c r="C150" s="10"/>
      <c r="D150" s="24"/>
      <c r="E150" s="20"/>
      <c r="F150" s="21"/>
      <c r="G150" s="22"/>
      <c r="H150" s="23"/>
      <c r="I150" s="22"/>
      <c r="J150" s="23"/>
      <c r="K150" s="22"/>
      <c r="L150" s="23"/>
    </row>
    <row r="151" spans="1:12" s="12" customFormat="1" x14ac:dyDescent="0.3">
      <c r="A151" s="10"/>
      <c r="B151" s="11"/>
      <c r="C151" s="10"/>
      <c r="D151" s="24"/>
      <c r="E151" s="20"/>
      <c r="F151" s="21"/>
      <c r="G151" s="22"/>
      <c r="H151" s="23"/>
      <c r="I151" s="22"/>
      <c r="J151" s="23"/>
      <c r="K151" s="22"/>
      <c r="L151" s="23"/>
    </row>
    <row r="152" spans="1:12" s="31" customFormat="1" ht="30.75" customHeight="1" x14ac:dyDescent="0.3">
      <c r="A152" s="26"/>
      <c r="B152" s="27"/>
      <c r="C152" s="26"/>
      <c r="D152" s="28"/>
      <c r="E152" s="20"/>
      <c r="F152" s="21"/>
      <c r="G152" s="29"/>
      <c r="H152" s="30"/>
      <c r="I152" s="29"/>
      <c r="J152" s="30"/>
      <c r="K152" s="22"/>
      <c r="L152" s="30"/>
    </row>
    <row r="153" spans="1:12" s="12" customFormat="1" x14ac:dyDescent="0.3">
      <c r="A153" s="10"/>
      <c r="B153" s="11"/>
      <c r="C153" s="10"/>
      <c r="D153" s="13"/>
      <c r="E153" s="16"/>
      <c r="F153" s="19"/>
      <c r="G153" s="16"/>
      <c r="H153" s="19"/>
      <c r="I153" s="16"/>
      <c r="J153" s="19"/>
      <c r="K153" s="16"/>
      <c r="L153" s="19"/>
    </row>
    <row r="154" spans="1:12" s="12" customFormat="1" x14ac:dyDescent="0.3">
      <c r="A154" s="10"/>
      <c r="B154" s="11"/>
      <c r="C154" s="10"/>
      <c r="D154" s="24"/>
      <c r="E154" s="20"/>
      <c r="F154" s="21"/>
      <c r="G154" s="22"/>
      <c r="H154" s="23"/>
      <c r="I154" s="22"/>
      <c r="J154" s="23"/>
      <c r="K154" s="22"/>
      <c r="L154" s="23"/>
    </row>
    <row r="155" spans="1:12" s="12" customFormat="1" ht="19.5" customHeight="1" x14ac:dyDescent="0.3">
      <c r="A155" s="10"/>
      <c r="B155" s="11"/>
      <c r="C155" s="10"/>
      <c r="D155" s="24"/>
      <c r="E155" s="20"/>
      <c r="F155" s="21"/>
      <c r="G155" s="22"/>
      <c r="H155" s="23"/>
      <c r="I155" s="22"/>
      <c r="J155" s="23"/>
      <c r="K155" s="22"/>
      <c r="L155" s="23"/>
    </row>
    <row r="156" spans="1:12" s="12" customFormat="1" ht="19.5" customHeight="1" x14ac:dyDescent="0.3">
      <c r="A156" s="10"/>
      <c r="B156" s="11"/>
      <c r="C156" s="10"/>
      <c r="D156" s="24"/>
      <c r="E156" s="20"/>
      <c r="F156" s="21"/>
      <c r="G156" s="22"/>
      <c r="H156" s="23"/>
      <c r="I156" s="22"/>
      <c r="J156" s="23"/>
      <c r="K156" s="22"/>
      <c r="L156" s="23"/>
    </row>
    <row r="157" spans="1:12" s="12" customFormat="1" x14ac:dyDescent="0.3">
      <c r="A157" s="36"/>
      <c r="B157" s="36"/>
      <c r="C157" s="36"/>
      <c r="D157" s="36"/>
      <c r="E157" s="37"/>
      <c r="F157" s="38"/>
      <c r="G157" s="39"/>
      <c r="H157" s="40"/>
      <c r="I157" s="39"/>
      <c r="J157" s="40"/>
      <c r="K157" s="39"/>
      <c r="L157" s="40"/>
    </row>
    <row r="158" spans="1:12" s="12" customFormat="1" x14ac:dyDescent="0.3">
      <c r="A158" s="36"/>
      <c r="B158" s="36"/>
      <c r="C158" s="36"/>
      <c r="D158" s="36"/>
      <c r="E158" s="37"/>
      <c r="F158" s="38"/>
      <c r="G158" s="39"/>
      <c r="H158" s="40"/>
      <c r="I158" s="39"/>
      <c r="J158" s="40"/>
      <c r="K158" s="39"/>
      <c r="L158" s="40"/>
    </row>
    <row r="159" spans="1:12" s="12" customFormat="1" x14ac:dyDescent="0.3">
      <c r="A159" s="18"/>
      <c r="B159" s="41"/>
      <c r="C159" s="18"/>
      <c r="D159" s="41"/>
      <c r="E159" s="42"/>
      <c r="F159" s="42"/>
      <c r="G159" s="42"/>
      <c r="H159" s="42"/>
      <c r="I159" s="42"/>
      <c r="J159" s="42"/>
      <c r="K159" s="43"/>
      <c r="L159" s="43"/>
    </row>
    <row r="160" spans="1:12" s="12" customFormat="1" x14ac:dyDescent="0.3">
      <c r="A160" s="18"/>
      <c r="B160" s="41"/>
      <c r="C160" s="18"/>
      <c r="D160" s="41"/>
      <c r="E160" s="42"/>
      <c r="F160" s="42"/>
      <c r="G160" s="42"/>
      <c r="H160" s="42"/>
      <c r="I160" s="42"/>
      <c r="J160" s="42"/>
      <c r="K160" s="43"/>
      <c r="L160" s="43"/>
    </row>
    <row r="161" spans="1:12" s="12" customFormat="1" x14ac:dyDescent="0.3">
      <c r="A161" s="18"/>
      <c r="B161" s="41"/>
      <c r="C161" s="18"/>
      <c r="D161" s="41"/>
      <c r="E161" s="42"/>
      <c r="F161" s="42"/>
      <c r="G161" s="42"/>
      <c r="H161" s="42"/>
      <c r="I161" s="42"/>
      <c r="J161" s="42"/>
      <c r="K161" s="43"/>
      <c r="L161" s="43"/>
    </row>
    <row r="162" spans="1:12" s="12" customFormat="1" x14ac:dyDescent="0.3">
      <c r="A162" s="18"/>
      <c r="B162" s="41"/>
      <c r="C162" s="18"/>
      <c r="D162" s="44"/>
      <c r="E162" s="42"/>
      <c r="F162" s="42"/>
      <c r="J162" s="42"/>
      <c r="K162" s="43"/>
      <c r="L162" s="43"/>
    </row>
    <row r="163" spans="1:12" s="12" customFormat="1" x14ac:dyDescent="0.3">
      <c r="A163" s="18"/>
      <c r="B163" s="41"/>
      <c r="C163" s="18"/>
      <c r="D163" s="15"/>
      <c r="E163" s="42"/>
      <c r="F163" s="42"/>
      <c r="G163" s="15"/>
      <c r="H163" s="15"/>
      <c r="I163" s="15"/>
      <c r="J163" s="42"/>
      <c r="K163" s="43"/>
      <c r="L163" s="43"/>
    </row>
    <row r="164" spans="1:12" s="12" customFormat="1" x14ac:dyDescent="0.3">
      <c r="A164" s="18"/>
      <c r="B164" s="41"/>
      <c r="C164" s="18"/>
      <c r="D164" s="41"/>
      <c r="E164" s="42"/>
      <c r="F164" s="42"/>
      <c r="G164" s="45"/>
      <c r="H164" s="45"/>
      <c r="I164" s="45"/>
      <c r="J164" s="42"/>
      <c r="K164" s="43"/>
      <c r="L164" s="43"/>
    </row>
    <row r="165" spans="1:12" s="12" customFormat="1" x14ac:dyDescent="0.3">
      <c r="A165" s="18"/>
      <c r="B165" s="41"/>
      <c r="C165" s="18"/>
      <c r="D165" s="41"/>
      <c r="E165" s="42"/>
      <c r="F165" s="42"/>
      <c r="G165" s="42"/>
      <c r="H165" s="42"/>
      <c r="I165" s="42"/>
      <c r="J165" s="42"/>
      <c r="K165" s="43"/>
      <c r="L165" s="43"/>
    </row>
    <row r="166" spans="1:12" x14ac:dyDescent="0.3">
      <c r="A166" s="7"/>
      <c r="B166" s="8"/>
      <c r="C166" s="7"/>
      <c r="D166" s="8"/>
      <c r="E166" s="5"/>
      <c r="F166" s="5"/>
      <c r="G166" s="5"/>
      <c r="H166" s="5"/>
      <c r="I166" s="5"/>
      <c r="J166" s="5"/>
      <c r="K166" s="9"/>
      <c r="L166" s="9"/>
    </row>
    <row r="167" spans="1:12" x14ac:dyDescent="0.3">
      <c r="A167" s="7"/>
      <c r="B167" s="8"/>
      <c r="C167" s="7"/>
      <c r="D167" s="8"/>
      <c r="E167" s="5"/>
      <c r="F167" s="5"/>
      <c r="G167" s="5"/>
      <c r="H167" s="5"/>
      <c r="I167" s="5"/>
      <c r="J167" s="5"/>
      <c r="K167" s="9"/>
      <c r="L167" s="9"/>
    </row>
    <row r="168" spans="1:12" x14ac:dyDescent="0.3">
      <c r="A168" s="7"/>
      <c r="B168" s="8"/>
      <c r="C168" s="7"/>
      <c r="D168" s="8"/>
      <c r="E168" s="5"/>
      <c r="F168" s="5"/>
      <c r="G168" s="5"/>
      <c r="H168" s="5"/>
      <c r="I168" s="5"/>
      <c r="J168" s="5"/>
      <c r="K168" s="9"/>
      <c r="L168" s="9"/>
    </row>
    <row r="169" spans="1:12" x14ac:dyDescent="0.3">
      <c r="A169" s="7"/>
      <c r="B169" s="8"/>
      <c r="C169" s="7"/>
      <c r="D169" s="8"/>
      <c r="E169" s="5"/>
      <c r="F169" s="5"/>
      <c r="G169" s="5"/>
      <c r="H169" s="5"/>
      <c r="I169" s="5"/>
      <c r="J169" s="5"/>
      <c r="K169" s="9"/>
      <c r="L169" s="9"/>
    </row>
    <row r="170" spans="1:12" x14ac:dyDescent="0.3">
      <c r="A170" s="7"/>
      <c r="B170" s="8"/>
      <c r="C170" s="7"/>
      <c r="D170" s="8"/>
      <c r="E170" s="5"/>
      <c r="F170" s="5"/>
      <c r="G170" s="5"/>
      <c r="H170" s="5"/>
      <c r="I170" s="5"/>
      <c r="J170" s="5"/>
      <c r="K170" s="9"/>
      <c r="L170" s="9"/>
    </row>
    <row r="171" spans="1:12" x14ac:dyDescent="0.3">
      <c r="A171" s="7"/>
      <c r="B171" s="8"/>
      <c r="C171" s="7"/>
      <c r="D171" s="8"/>
      <c r="E171" s="5"/>
      <c r="F171" s="5"/>
      <c r="G171" s="5"/>
      <c r="H171" s="5"/>
      <c r="I171" s="5"/>
      <c r="J171" s="5"/>
      <c r="K171" s="9"/>
      <c r="L171" s="9"/>
    </row>
    <row r="172" spans="1:12" x14ac:dyDescent="0.3">
      <c r="A172" s="7"/>
      <c r="B172" s="8"/>
      <c r="C172" s="7"/>
      <c r="D172" s="8"/>
      <c r="E172" s="5"/>
      <c r="F172" s="5"/>
      <c r="G172" s="5"/>
      <c r="H172" s="5"/>
      <c r="I172" s="5"/>
      <c r="J172" s="5"/>
      <c r="K172" s="9"/>
      <c r="L172" s="9"/>
    </row>
    <row r="173" spans="1:12" x14ac:dyDescent="0.3">
      <c r="A173" s="7"/>
      <c r="B173" s="8"/>
      <c r="C173" s="7"/>
      <c r="D173" s="8"/>
      <c r="E173" s="5"/>
      <c r="F173" s="5"/>
      <c r="G173" s="5"/>
      <c r="H173" s="5"/>
      <c r="I173" s="5"/>
      <c r="J173" s="5"/>
      <c r="K173" s="9"/>
      <c r="L173" s="9"/>
    </row>
    <row r="174" spans="1:12" x14ac:dyDescent="0.3">
      <c r="A174" s="7"/>
      <c r="B174" s="8"/>
      <c r="C174" s="7"/>
      <c r="D174" s="8"/>
      <c r="E174" s="5"/>
      <c r="F174" s="5"/>
      <c r="G174" s="5"/>
      <c r="H174" s="5"/>
      <c r="I174" s="5"/>
      <c r="J174" s="5"/>
      <c r="K174" s="9"/>
      <c r="L174" s="9"/>
    </row>
    <row r="175" spans="1:12" x14ac:dyDescent="0.3">
      <c r="A175" s="7"/>
      <c r="B175" s="8"/>
      <c r="C175" s="7"/>
      <c r="D175" s="8"/>
      <c r="E175" s="5"/>
      <c r="F175" s="5"/>
      <c r="G175" s="5"/>
      <c r="H175" s="5"/>
      <c r="I175" s="5"/>
      <c r="J175" s="5"/>
      <c r="K175" s="9"/>
      <c r="L175" s="9"/>
    </row>
    <row r="176" spans="1:12" x14ac:dyDescent="0.3">
      <c r="A176" s="7"/>
      <c r="B176" s="8"/>
      <c r="C176" s="7"/>
      <c r="D176" s="8"/>
      <c r="E176" s="5"/>
      <c r="F176" s="5"/>
      <c r="G176" s="5"/>
      <c r="H176" s="5"/>
      <c r="I176" s="5"/>
      <c r="J176" s="5"/>
      <c r="K176" s="9"/>
      <c r="L176" s="9"/>
    </row>
    <row r="177" spans="1:12" x14ac:dyDescent="0.3">
      <c r="A177" s="7"/>
      <c r="B177" s="8"/>
      <c r="C177" s="7"/>
      <c r="D177" s="8"/>
      <c r="E177" s="5"/>
      <c r="F177" s="5"/>
      <c r="G177" s="5"/>
      <c r="H177" s="5"/>
      <c r="I177" s="5"/>
      <c r="J177" s="5"/>
      <c r="K177" s="9"/>
      <c r="L177" s="9"/>
    </row>
    <row r="178" spans="1:12" x14ac:dyDescent="0.3">
      <c r="A178" s="7"/>
      <c r="B178" s="8"/>
      <c r="C178" s="7"/>
      <c r="D178" s="8"/>
      <c r="E178" s="5"/>
      <c r="F178" s="5"/>
      <c r="G178" s="5"/>
      <c r="H178" s="5"/>
      <c r="I178" s="5"/>
      <c r="J178" s="5"/>
      <c r="K178" s="9"/>
      <c r="L178" s="9"/>
    </row>
    <row r="179" spans="1:12" x14ac:dyDescent="0.3">
      <c r="A179" s="7"/>
      <c r="B179" s="8"/>
      <c r="C179" s="7"/>
      <c r="D179" s="8"/>
      <c r="E179" s="5"/>
      <c r="F179" s="5"/>
      <c r="G179" s="5"/>
      <c r="H179" s="5"/>
      <c r="I179" s="5"/>
      <c r="J179" s="5"/>
      <c r="K179" s="9"/>
      <c r="L179" s="9"/>
    </row>
    <row r="180" spans="1:12" x14ac:dyDescent="0.3">
      <c r="A180" s="7"/>
      <c r="B180" s="8"/>
      <c r="C180" s="7"/>
      <c r="D180" s="8"/>
      <c r="E180" s="5"/>
      <c r="F180" s="5"/>
      <c r="G180" s="5"/>
      <c r="H180" s="5"/>
      <c r="I180" s="5"/>
      <c r="J180" s="5"/>
      <c r="K180" s="9"/>
      <c r="L180" s="9"/>
    </row>
    <row r="181" spans="1:12" x14ac:dyDescent="0.3">
      <c r="A181" s="7"/>
      <c r="B181" s="8"/>
      <c r="C181" s="7"/>
      <c r="D181" s="8"/>
      <c r="E181" s="5"/>
      <c r="F181" s="5"/>
      <c r="G181" s="5"/>
      <c r="H181" s="5"/>
      <c r="I181" s="5"/>
      <c r="J181" s="5"/>
      <c r="K181" s="9"/>
      <c r="L181" s="9"/>
    </row>
    <row r="182" spans="1:12" x14ac:dyDescent="0.3">
      <c r="A182" s="7"/>
      <c r="B182" s="8"/>
      <c r="C182" s="7"/>
      <c r="D182" s="8"/>
      <c r="E182" s="5"/>
      <c r="F182" s="5"/>
      <c r="G182" s="5"/>
      <c r="H182" s="5"/>
      <c r="I182" s="5"/>
      <c r="J182" s="5"/>
      <c r="K182" s="9"/>
      <c r="L182" s="9"/>
    </row>
    <row r="183" spans="1:12" x14ac:dyDescent="0.3">
      <c r="A183" s="7"/>
      <c r="B183" s="8"/>
      <c r="C183" s="7"/>
      <c r="D183" s="8"/>
      <c r="E183" s="5"/>
      <c r="F183" s="5"/>
      <c r="G183" s="5"/>
      <c r="H183" s="5"/>
      <c r="I183" s="5"/>
      <c r="J183" s="5"/>
      <c r="K183" s="9"/>
      <c r="L183" s="9"/>
    </row>
    <row r="184" spans="1:12" x14ac:dyDescent="0.3">
      <c r="A184" s="7"/>
      <c r="B184" s="8"/>
      <c r="C184" s="7"/>
      <c r="D184" s="8"/>
      <c r="E184" s="5"/>
      <c r="F184" s="5"/>
      <c r="G184" s="5"/>
      <c r="H184" s="5"/>
      <c r="I184" s="5"/>
      <c r="J184" s="5"/>
      <c r="K184" s="9"/>
      <c r="L184" s="9"/>
    </row>
    <row r="185" spans="1:12" x14ac:dyDescent="0.3">
      <c r="A185" s="7"/>
      <c r="B185" s="8"/>
      <c r="C185" s="7"/>
      <c r="D185" s="8"/>
      <c r="E185" s="5"/>
      <c r="F185" s="5"/>
      <c r="G185" s="5"/>
      <c r="H185" s="5"/>
      <c r="I185" s="5"/>
      <c r="J185" s="5"/>
      <c r="K185" s="9"/>
      <c r="L185" s="9"/>
    </row>
    <row r="186" spans="1:12" x14ac:dyDescent="0.3">
      <c r="A186" s="7"/>
      <c r="B186" s="8"/>
      <c r="C186" s="7"/>
      <c r="D186" s="8"/>
      <c r="E186" s="5"/>
      <c r="F186" s="5"/>
      <c r="G186" s="5"/>
      <c r="H186" s="5"/>
      <c r="I186" s="5"/>
      <c r="J186" s="5"/>
      <c r="K186" s="9"/>
      <c r="L186" s="9"/>
    </row>
    <row r="187" spans="1:12" x14ac:dyDescent="0.3">
      <c r="A187" s="7"/>
      <c r="B187" s="8"/>
      <c r="C187" s="7"/>
      <c r="D187" s="8"/>
      <c r="E187" s="5"/>
      <c r="F187" s="5"/>
      <c r="G187" s="5"/>
      <c r="H187" s="5"/>
      <c r="I187" s="5"/>
      <c r="J187" s="5"/>
      <c r="K187" s="9"/>
      <c r="L187" s="9"/>
    </row>
    <row r="188" spans="1:12" x14ac:dyDescent="0.3">
      <c r="A188" s="7"/>
      <c r="B188" s="8"/>
      <c r="C188" s="7"/>
      <c r="D188" s="8"/>
      <c r="E188" s="5"/>
      <c r="F188" s="5"/>
      <c r="G188" s="5"/>
      <c r="H188" s="5"/>
      <c r="I188" s="5"/>
      <c r="J188" s="5"/>
      <c r="K188" s="9"/>
      <c r="L188" s="9"/>
    </row>
    <row r="189" spans="1:12" x14ac:dyDescent="0.3">
      <c r="A189" s="7"/>
      <c r="B189" s="8"/>
      <c r="C189" s="7"/>
      <c r="D189" s="8"/>
      <c r="E189" s="5"/>
      <c r="F189" s="5"/>
      <c r="G189" s="5"/>
      <c r="H189" s="5"/>
      <c r="I189" s="5"/>
      <c r="J189" s="5"/>
      <c r="K189" s="9"/>
      <c r="L189" s="9"/>
    </row>
    <row r="190" spans="1:12" x14ac:dyDescent="0.3">
      <c r="A190" s="7"/>
      <c r="B190" s="8"/>
      <c r="C190" s="7"/>
      <c r="D190" s="8"/>
      <c r="E190" s="5"/>
      <c r="F190" s="5"/>
      <c r="G190" s="5"/>
      <c r="H190" s="5"/>
      <c r="I190" s="5"/>
      <c r="J190" s="5"/>
      <c r="K190" s="9"/>
      <c r="L190" s="9"/>
    </row>
    <row r="191" spans="1:12" x14ac:dyDescent="0.3">
      <c r="A191" s="7"/>
      <c r="B191" s="8"/>
      <c r="C191" s="7"/>
      <c r="D191" s="8"/>
      <c r="E191" s="5"/>
      <c r="F191" s="5"/>
      <c r="G191" s="5"/>
      <c r="H191" s="5"/>
      <c r="I191" s="5"/>
      <c r="J191" s="5"/>
      <c r="K191" s="9"/>
      <c r="L191" s="9"/>
    </row>
    <row r="192" spans="1:12" x14ac:dyDescent="0.3">
      <c r="A192" s="7"/>
      <c r="B192" s="8"/>
      <c r="C192" s="7"/>
      <c r="D192" s="8"/>
      <c r="E192" s="5"/>
      <c r="F192" s="5"/>
      <c r="G192" s="5"/>
      <c r="H192" s="5"/>
      <c r="I192" s="5"/>
      <c r="J192" s="5"/>
      <c r="K192" s="9"/>
      <c r="L192" s="9"/>
    </row>
    <row r="193" spans="1:12" x14ac:dyDescent="0.3">
      <c r="A193" s="7"/>
      <c r="B193" s="8"/>
      <c r="C193" s="7"/>
      <c r="D193" s="8"/>
      <c r="E193" s="5"/>
      <c r="F193" s="5"/>
      <c r="G193" s="5"/>
      <c r="H193" s="5"/>
      <c r="I193" s="5"/>
      <c r="J193" s="5"/>
      <c r="K193" s="9"/>
      <c r="L193" s="9"/>
    </row>
    <row r="194" spans="1:12" x14ac:dyDescent="0.3">
      <c r="A194" s="7"/>
      <c r="B194" s="8"/>
      <c r="C194" s="7"/>
      <c r="D194" s="8"/>
      <c r="E194" s="5"/>
      <c r="F194" s="5"/>
      <c r="G194" s="5"/>
      <c r="H194" s="5"/>
      <c r="I194" s="5"/>
      <c r="J194" s="5"/>
      <c r="K194" s="9"/>
      <c r="L194" s="9"/>
    </row>
    <row r="195" spans="1:12" x14ac:dyDescent="0.3">
      <c r="A195" s="7"/>
      <c r="B195" s="8"/>
      <c r="C195" s="7"/>
      <c r="D195" s="8"/>
      <c r="E195" s="5"/>
      <c r="F195" s="5"/>
      <c r="G195" s="5"/>
      <c r="H195" s="5"/>
      <c r="I195" s="5"/>
      <c r="J195" s="5"/>
      <c r="K195" s="9"/>
      <c r="L195" s="9"/>
    </row>
    <row r="196" spans="1:12" x14ac:dyDescent="0.3">
      <c r="A196" s="7"/>
      <c r="B196" s="8"/>
      <c r="C196" s="7"/>
      <c r="D196" s="8"/>
      <c r="E196" s="5"/>
      <c r="F196" s="5"/>
      <c r="G196" s="5"/>
      <c r="H196" s="5"/>
      <c r="I196" s="5"/>
      <c r="J196" s="5"/>
      <c r="K196" s="9"/>
      <c r="L196" s="9"/>
    </row>
    <row r="197" spans="1:12" x14ac:dyDescent="0.3">
      <c r="A197" s="7"/>
      <c r="B197" s="8"/>
      <c r="C197" s="7"/>
      <c r="D197" s="8"/>
      <c r="E197" s="5"/>
      <c r="F197" s="5"/>
      <c r="G197" s="5"/>
      <c r="H197" s="5"/>
      <c r="I197" s="5"/>
      <c r="J197" s="5"/>
      <c r="K197" s="9"/>
      <c r="L197" s="9"/>
    </row>
    <row r="198" spans="1:12" x14ac:dyDescent="0.3">
      <c r="A198" s="7"/>
      <c r="B198" s="8"/>
      <c r="C198" s="7"/>
      <c r="D198" s="8"/>
      <c r="E198" s="5"/>
      <c r="F198" s="5"/>
      <c r="G198" s="5"/>
      <c r="H198" s="5"/>
      <c r="I198" s="5"/>
      <c r="J198" s="5"/>
      <c r="K198" s="9"/>
      <c r="L198" s="9"/>
    </row>
    <row r="199" spans="1:12" x14ac:dyDescent="0.3">
      <c r="A199" s="7"/>
      <c r="B199" s="8"/>
      <c r="C199" s="7"/>
      <c r="D199" s="8"/>
      <c r="E199" s="5"/>
      <c r="F199" s="5"/>
      <c r="G199" s="5"/>
      <c r="H199" s="5"/>
      <c r="I199" s="5"/>
      <c r="J199" s="5"/>
      <c r="K199" s="9"/>
      <c r="L199" s="9"/>
    </row>
    <row r="200" spans="1:12" x14ac:dyDescent="0.3">
      <c r="A200" s="7"/>
      <c r="B200" s="8"/>
      <c r="C200" s="7"/>
      <c r="D200" s="8"/>
      <c r="E200" s="5"/>
      <c r="F200" s="5"/>
      <c r="G200" s="5"/>
      <c r="H200" s="5"/>
      <c r="I200" s="5"/>
      <c r="J200" s="5"/>
      <c r="K200" s="9"/>
      <c r="L200" s="9"/>
    </row>
    <row r="201" spans="1:12" x14ac:dyDescent="0.3">
      <c r="A201" s="7"/>
      <c r="B201" s="8"/>
      <c r="C201" s="7"/>
      <c r="D201" s="8"/>
      <c r="E201" s="5"/>
      <c r="F201" s="5"/>
      <c r="G201" s="5"/>
      <c r="H201" s="5"/>
      <c r="I201" s="5"/>
      <c r="J201" s="5"/>
      <c r="K201" s="9"/>
      <c r="L201" s="9"/>
    </row>
    <row r="202" spans="1:12" x14ac:dyDescent="0.3">
      <c r="A202" s="7"/>
      <c r="B202" s="8"/>
      <c r="C202" s="7"/>
      <c r="D202" s="8"/>
      <c r="E202" s="5"/>
      <c r="F202" s="5"/>
      <c r="G202" s="5"/>
      <c r="H202" s="5"/>
      <c r="I202" s="5"/>
      <c r="J202" s="5"/>
      <c r="K202" s="9"/>
      <c r="L202" s="9"/>
    </row>
    <row r="203" spans="1:12" x14ac:dyDescent="0.3">
      <c r="A203" s="7"/>
      <c r="B203" s="8"/>
      <c r="C203" s="7"/>
      <c r="D203" s="8"/>
      <c r="E203" s="5"/>
      <c r="F203" s="5"/>
      <c r="G203" s="5"/>
      <c r="H203" s="5"/>
      <c r="I203" s="5"/>
      <c r="J203" s="5"/>
      <c r="K203" s="9"/>
      <c r="L203" s="9"/>
    </row>
    <row r="204" spans="1:12" x14ac:dyDescent="0.3">
      <c r="A204" s="7"/>
      <c r="B204" s="8"/>
      <c r="C204" s="7"/>
      <c r="D204" s="8"/>
      <c r="E204" s="5"/>
      <c r="F204" s="5"/>
      <c r="G204" s="5"/>
      <c r="H204" s="5"/>
      <c r="I204" s="5"/>
      <c r="J204" s="5"/>
      <c r="K204" s="9"/>
      <c r="L204" s="9"/>
    </row>
    <row r="205" spans="1:12" x14ac:dyDescent="0.3">
      <c r="A205" s="7"/>
      <c r="B205" s="8"/>
      <c r="C205" s="7"/>
      <c r="D205" s="8"/>
      <c r="E205" s="5"/>
      <c r="F205" s="5"/>
      <c r="G205" s="5"/>
      <c r="H205" s="5"/>
      <c r="I205" s="5"/>
      <c r="J205" s="5"/>
      <c r="K205" s="9"/>
      <c r="L205" s="9"/>
    </row>
    <row r="206" spans="1:12" x14ac:dyDescent="0.3">
      <c r="A206" s="7"/>
      <c r="B206" s="8"/>
      <c r="C206" s="7"/>
      <c r="D206" s="8"/>
      <c r="E206" s="5"/>
      <c r="F206" s="5"/>
      <c r="G206" s="5"/>
      <c r="H206" s="5"/>
      <c r="I206" s="5"/>
      <c r="J206" s="5"/>
      <c r="K206" s="9"/>
      <c r="L206" s="9"/>
    </row>
    <row r="207" spans="1:12" x14ac:dyDescent="0.3">
      <c r="A207" s="7"/>
      <c r="B207" s="8"/>
      <c r="C207" s="7"/>
      <c r="D207" s="8"/>
      <c r="E207" s="5"/>
      <c r="F207" s="5"/>
      <c r="G207" s="5"/>
      <c r="H207" s="5"/>
      <c r="I207" s="5"/>
      <c r="J207" s="5"/>
      <c r="K207" s="9"/>
      <c r="L207" s="9"/>
    </row>
    <row r="208" spans="1:12" x14ac:dyDescent="0.3">
      <c r="A208" s="7"/>
      <c r="B208" s="8"/>
      <c r="C208" s="7"/>
      <c r="D208" s="8"/>
      <c r="E208" s="5"/>
      <c r="F208" s="5"/>
      <c r="G208" s="5"/>
      <c r="H208" s="5"/>
      <c r="I208" s="5"/>
      <c r="J208" s="5"/>
      <c r="K208" s="9"/>
      <c r="L208" s="9"/>
    </row>
    <row r="209" spans="1:12" x14ac:dyDescent="0.3">
      <c r="A209" s="7"/>
      <c r="B209" s="8"/>
      <c r="C209" s="7"/>
      <c r="D209" s="8"/>
      <c r="E209" s="5"/>
      <c r="F209" s="5"/>
      <c r="G209" s="5"/>
      <c r="H209" s="5"/>
      <c r="I209" s="5"/>
      <c r="J209" s="5"/>
      <c r="K209" s="9"/>
      <c r="L209" s="9"/>
    </row>
    <row r="210" spans="1:12" x14ac:dyDescent="0.3">
      <c r="A210" s="7"/>
      <c r="B210" s="8"/>
      <c r="C210" s="7"/>
      <c r="D210" s="8"/>
      <c r="E210" s="5"/>
      <c r="F210" s="5"/>
      <c r="G210" s="5"/>
      <c r="H210" s="5"/>
      <c r="I210" s="5"/>
      <c r="J210" s="5"/>
      <c r="K210" s="9"/>
      <c r="L210" s="9"/>
    </row>
    <row r="211" spans="1:12" x14ac:dyDescent="0.3">
      <c r="A211" s="7"/>
      <c r="B211" s="8"/>
      <c r="C211" s="7"/>
      <c r="D211" s="8"/>
      <c r="E211" s="5"/>
      <c r="F211" s="5"/>
      <c r="G211" s="5"/>
      <c r="H211" s="5"/>
      <c r="I211" s="5"/>
      <c r="J211" s="5"/>
      <c r="K211" s="9"/>
      <c r="L211" s="9"/>
    </row>
    <row r="212" spans="1:12" x14ac:dyDescent="0.3">
      <c r="A212" s="7"/>
      <c r="B212" s="8"/>
      <c r="C212" s="7"/>
      <c r="D212" s="8"/>
      <c r="E212" s="5"/>
      <c r="F212" s="5"/>
      <c r="G212" s="5"/>
      <c r="H212" s="5"/>
      <c r="I212" s="5"/>
      <c r="J212" s="5"/>
      <c r="K212" s="9"/>
      <c r="L212" s="9"/>
    </row>
    <row r="213" spans="1:12" x14ac:dyDescent="0.3">
      <c r="A213" s="7"/>
      <c r="B213" s="8"/>
      <c r="C213" s="7"/>
      <c r="D213" s="8"/>
      <c r="E213" s="5"/>
      <c r="F213" s="5"/>
      <c r="G213" s="5"/>
      <c r="H213" s="5"/>
      <c r="I213" s="5"/>
      <c r="J213" s="5"/>
      <c r="K213" s="9"/>
      <c r="L213" s="9"/>
    </row>
    <row r="214" spans="1:12" x14ac:dyDescent="0.3">
      <c r="A214" s="7"/>
      <c r="B214" s="8"/>
      <c r="C214" s="7"/>
      <c r="D214" s="8"/>
      <c r="E214" s="5"/>
      <c r="F214" s="5"/>
      <c r="G214" s="5"/>
      <c r="H214" s="5"/>
      <c r="I214" s="5"/>
      <c r="J214" s="5"/>
      <c r="K214" s="9"/>
      <c r="L214" s="9"/>
    </row>
    <row r="215" spans="1:12" x14ac:dyDescent="0.3">
      <c r="A215" s="7"/>
      <c r="B215" s="8"/>
      <c r="C215" s="7"/>
      <c r="D215" s="8"/>
      <c r="E215" s="5"/>
      <c r="F215" s="5"/>
      <c r="G215" s="5"/>
      <c r="H215" s="5"/>
      <c r="I215" s="5"/>
      <c r="J215" s="5"/>
      <c r="K215" s="9"/>
      <c r="L215" s="9"/>
    </row>
    <row r="216" spans="1:12" x14ac:dyDescent="0.3">
      <c r="A216" s="7"/>
      <c r="B216" s="8"/>
      <c r="C216" s="7"/>
      <c r="D216" s="8"/>
      <c r="E216" s="5"/>
      <c r="F216" s="5"/>
      <c r="G216" s="5"/>
      <c r="H216" s="5"/>
      <c r="I216" s="5"/>
      <c r="J216" s="5"/>
      <c r="K216" s="9"/>
      <c r="L216" s="9"/>
    </row>
    <row r="217" spans="1:12" x14ac:dyDescent="0.3">
      <c r="A217" s="7"/>
      <c r="B217" s="8"/>
      <c r="C217" s="7"/>
      <c r="D217" s="8"/>
      <c r="E217" s="5"/>
      <c r="F217" s="5"/>
      <c r="G217" s="5"/>
      <c r="H217" s="5"/>
      <c r="I217" s="5"/>
      <c r="J217" s="5"/>
      <c r="K217" s="9"/>
      <c r="L217" s="9"/>
    </row>
    <row r="218" spans="1:12" x14ac:dyDescent="0.3">
      <c r="A218" s="7"/>
      <c r="B218" s="8"/>
      <c r="C218" s="7"/>
      <c r="D218" s="8"/>
      <c r="E218" s="5"/>
      <c r="F218" s="5"/>
      <c r="G218" s="5"/>
      <c r="H218" s="5"/>
      <c r="I218" s="5"/>
      <c r="J218" s="5"/>
      <c r="K218" s="9"/>
      <c r="L218" s="9"/>
    </row>
    <row r="219" spans="1:12" x14ac:dyDescent="0.3">
      <c r="A219" s="7"/>
      <c r="B219" s="8"/>
      <c r="C219" s="7"/>
      <c r="D219" s="8"/>
      <c r="E219" s="5"/>
      <c r="F219" s="5"/>
      <c r="G219" s="5"/>
      <c r="H219" s="5"/>
      <c r="I219" s="5"/>
      <c r="J219" s="5"/>
      <c r="K219" s="9"/>
      <c r="L219" s="9"/>
    </row>
    <row r="220" spans="1:12" x14ac:dyDescent="0.3">
      <c r="A220" s="7"/>
      <c r="B220" s="8"/>
      <c r="C220" s="7"/>
      <c r="D220" s="8"/>
      <c r="E220" s="5"/>
      <c r="F220" s="5"/>
      <c r="G220" s="5"/>
      <c r="H220" s="5"/>
      <c r="I220" s="5"/>
      <c r="J220" s="5"/>
      <c r="K220" s="9"/>
      <c r="L220" s="9"/>
    </row>
    <row r="221" spans="1:12" x14ac:dyDescent="0.3">
      <c r="A221" s="7"/>
      <c r="B221" s="8"/>
      <c r="C221" s="7"/>
      <c r="D221" s="8"/>
      <c r="E221" s="5"/>
      <c r="F221" s="5"/>
      <c r="G221" s="5"/>
      <c r="H221" s="5"/>
      <c r="I221" s="5"/>
      <c r="J221" s="5"/>
      <c r="K221" s="9"/>
      <c r="L221" s="9"/>
    </row>
    <row r="222" spans="1:12" x14ac:dyDescent="0.3">
      <c r="A222" s="7"/>
      <c r="B222" s="8"/>
      <c r="C222" s="7"/>
      <c r="D222" s="8"/>
      <c r="E222" s="5"/>
      <c r="F222" s="5"/>
      <c r="G222" s="5"/>
      <c r="H222" s="5"/>
      <c r="I222" s="5"/>
      <c r="J222" s="5"/>
      <c r="K222" s="9"/>
      <c r="L222" s="9"/>
    </row>
    <row r="223" spans="1:12" x14ac:dyDescent="0.3">
      <c r="A223" s="7"/>
      <c r="B223" s="8"/>
      <c r="C223" s="7"/>
      <c r="D223" s="8"/>
      <c r="E223" s="5"/>
      <c r="F223" s="5"/>
      <c r="G223" s="5"/>
      <c r="H223" s="5"/>
      <c r="I223" s="5"/>
      <c r="J223" s="5"/>
      <c r="K223" s="9"/>
      <c r="L223" s="9"/>
    </row>
    <row r="224" spans="1:12" x14ac:dyDescent="0.3">
      <c r="A224" s="7"/>
      <c r="B224" s="8"/>
      <c r="C224" s="7"/>
      <c r="D224" s="8"/>
      <c r="E224" s="5"/>
      <c r="F224" s="5"/>
      <c r="G224" s="5"/>
      <c r="H224" s="5"/>
      <c r="I224" s="5"/>
      <c r="J224" s="5"/>
      <c r="K224" s="9"/>
      <c r="L224" s="9"/>
    </row>
    <row r="225" spans="1:12" x14ac:dyDescent="0.3">
      <c r="A225" s="7"/>
      <c r="B225" s="8"/>
      <c r="C225" s="7"/>
      <c r="D225" s="8"/>
      <c r="E225" s="5"/>
      <c r="F225" s="5"/>
      <c r="G225" s="5"/>
      <c r="H225" s="5"/>
      <c r="I225" s="5"/>
      <c r="J225" s="5"/>
      <c r="K225" s="9"/>
      <c r="L225" s="9"/>
    </row>
    <row r="226" spans="1:12" x14ac:dyDescent="0.3">
      <c r="A226" s="7"/>
      <c r="B226" s="8"/>
      <c r="C226" s="7"/>
      <c r="D226" s="8"/>
      <c r="E226" s="5"/>
      <c r="F226" s="5"/>
      <c r="G226" s="5"/>
      <c r="H226" s="5"/>
      <c r="I226" s="5"/>
      <c r="J226" s="5"/>
      <c r="K226" s="9"/>
      <c r="L226" s="9"/>
    </row>
    <row r="227" spans="1:12" x14ac:dyDescent="0.3">
      <c r="A227" s="7"/>
      <c r="B227" s="8"/>
      <c r="C227" s="7"/>
      <c r="D227" s="8"/>
      <c r="E227" s="5"/>
      <c r="F227" s="5"/>
      <c r="G227" s="5"/>
      <c r="H227" s="5"/>
      <c r="I227" s="5"/>
      <c r="J227" s="5"/>
      <c r="K227" s="9"/>
      <c r="L227" s="9"/>
    </row>
    <row r="228" spans="1:12" x14ac:dyDescent="0.3">
      <c r="A228" s="7"/>
      <c r="B228" s="8"/>
      <c r="C228" s="7"/>
      <c r="D228" s="8"/>
      <c r="E228" s="5"/>
      <c r="F228" s="5"/>
      <c r="G228" s="5"/>
      <c r="H228" s="5"/>
      <c r="I228" s="5"/>
      <c r="J228" s="5"/>
      <c r="K228" s="9"/>
      <c r="L228" s="9"/>
    </row>
    <row r="229" spans="1:12" x14ac:dyDescent="0.3">
      <c r="A229" s="7"/>
      <c r="B229" s="8"/>
      <c r="C229" s="7"/>
      <c r="D229" s="8"/>
      <c r="E229" s="5"/>
      <c r="F229" s="5"/>
      <c r="G229" s="5"/>
      <c r="H229" s="5"/>
      <c r="I229" s="5"/>
      <c r="J229" s="5"/>
      <c r="K229" s="9"/>
      <c r="L229" s="9"/>
    </row>
    <row r="230" spans="1:12" x14ac:dyDescent="0.3">
      <c r="A230" s="7"/>
      <c r="B230" s="8"/>
      <c r="C230" s="7"/>
      <c r="D230" s="8"/>
      <c r="E230" s="5"/>
      <c r="F230" s="5"/>
      <c r="G230" s="5"/>
      <c r="H230" s="5"/>
      <c r="I230" s="5"/>
      <c r="J230" s="5"/>
      <c r="K230" s="9"/>
      <c r="L230" s="9"/>
    </row>
    <row r="231" spans="1:12" x14ac:dyDescent="0.3">
      <c r="A231" s="7"/>
      <c r="B231" s="8"/>
      <c r="C231" s="7"/>
      <c r="D231" s="8"/>
      <c r="E231" s="5"/>
      <c r="F231" s="5"/>
      <c r="G231" s="5"/>
      <c r="H231" s="5"/>
      <c r="I231" s="5"/>
      <c r="J231" s="5"/>
      <c r="K231" s="9"/>
      <c r="L231" s="9"/>
    </row>
    <row r="232" spans="1:12" x14ac:dyDescent="0.3">
      <c r="A232" s="7"/>
      <c r="B232" s="8"/>
      <c r="C232" s="7"/>
      <c r="D232" s="8"/>
      <c r="E232" s="5"/>
      <c r="F232" s="5"/>
      <c r="G232" s="5"/>
      <c r="H232" s="5"/>
      <c r="I232" s="5"/>
      <c r="J232" s="5"/>
      <c r="K232" s="9"/>
      <c r="L232" s="9"/>
    </row>
    <row r="233" spans="1:12" x14ac:dyDescent="0.3">
      <c r="A233" s="7"/>
      <c r="B233" s="8"/>
      <c r="C233" s="7"/>
      <c r="D233" s="8"/>
      <c r="E233" s="5"/>
      <c r="F233" s="5"/>
      <c r="G233" s="5"/>
      <c r="H233" s="5"/>
      <c r="I233" s="5"/>
      <c r="J233" s="5"/>
      <c r="K233" s="9"/>
      <c r="L233" s="9"/>
    </row>
    <row r="234" spans="1:12" x14ac:dyDescent="0.3">
      <c r="A234" s="7"/>
      <c r="B234" s="8"/>
      <c r="C234" s="7"/>
      <c r="D234" s="8"/>
      <c r="E234" s="5"/>
      <c r="F234" s="5"/>
      <c r="G234" s="5"/>
      <c r="H234" s="5"/>
      <c r="I234" s="5"/>
      <c r="J234" s="5"/>
      <c r="K234" s="9"/>
      <c r="L234" s="9"/>
    </row>
    <row r="235" spans="1:12" x14ac:dyDescent="0.3">
      <c r="A235" s="7"/>
      <c r="B235" s="8"/>
      <c r="C235" s="7"/>
      <c r="D235" s="8"/>
      <c r="E235" s="5"/>
      <c r="F235" s="5"/>
      <c r="G235" s="5"/>
      <c r="H235" s="5"/>
      <c r="I235" s="5"/>
      <c r="J235" s="5"/>
      <c r="K235" s="9"/>
      <c r="L235" s="9"/>
    </row>
    <row r="236" spans="1:12" x14ac:dyDescent="0.3">
      <c r="A236" s="7"/>
      <c r="B236" s="8"/>
      <c r="C236" s="7"/>
      <c r="D236" s="8"/>
      <c r="E236" s="5"/>
      <c r="F236" s="5"/>
      <c r="G236" s="5"/>
      <c r="H236" s="5"/>
      <c r="I236" s="5"/>
      <c r="J236" s="5"/>
      <c r="K236" s="9"/>
      <c r="L236" s="9"/>
    </row>
    <row r="237" spans="1:12" x14ac:dyDescent="0.3">
      <c r="A237" s="7"/>
      <c r="B237" s="8"/>
      <c r="C237" s="7"/>
      <c r="D237" s="8"/>
      <c r="E237" s="5"/>
      <c r="F237" s="5"/>
      <c r="G237" s="5"/>
      <c r="H237" s="5"/>
      <c r="I237" s="5"/>
      <c r="J237" s="5"/>
      <c r="K237" s="9"/>
      <c r="L237" s="9"/>
    </row>
    <row r="238" spans="1:12" x14ac:dyDescent="0.3">
      <c r="A238" s="7"/>
      <c r="B238" s="8"/>
      <c r="C238" s="7"/>
      <c r="D238" s="8"/>
      <c r="E238" s="5"/>
      <c r="F238" s="5"/>
      <c r="G238" s="5"/>
      <c r="H238" s="5"/>
      <c r="I238" s="5"/>
      <c r="J238" s="5"/>
      <c r="K238" s="9"/>
      <c r="L238" s="9"/>
    </row>
    <row r="239" spans="1:12" x14ac:dyDescent="0.3">
      <c r="A239" s="7"/>
      <c r="B239" s="8"/>
      <c r="C239" s="7"/>
      <c r="D239" s="8"/>
      <c r="E239" s="5"/>
      <c r="F239" s="5"/>
      <c r="G239" s="5"/>
      <c r="H239" s="5"/>
      <c r="I239" s="5"/>
      <c r="J239" s="5"/>
      <c r="K239" s="9"/>
      <c r="L239" s="9"/>
    </row>
    <row r="240" spans="1:12" x14ac:dyDescent="0.3">
      <c r="A240" s="7"/>
      <c r="B240" s="8"/>
      <c r="C240" s="7"/>
      <c r="D240" s="8"/>
      <c r="E240" s="5"/>
      <c r="F240" s="5"/>
      <c r="G240" s="5"/>
      <c r="H240" s="5"/>
      <c r="I240" s="5"/>
      <c r="J240" s="5"/>
      <c r="K240" s="9"/>
      <c r="L240" s="9"/>
    </row>
    <row r="241" spans="1:12" x14ac:dyDescent="0.3">
      <c r="A241" s="7"/>
      <c r="B241" s="8"/>
      <c r="C241" s="7"/>
      <c r="D241" s="8"/>
      <c r="E241" s="5"/>
      <c r="F241" s="5"/>
      <c r="G241" s="5"/>
      <c r="H241" s="5"/>
      <c r="I241" s="5"/>
      <c r="J241" s="5"/>
      <c r="K241" s="9"/>
      <c r="L241" s="9"/>
    </row>
    <row r="242" spans="1:12" x14ac:dyDescent="0.3">
      <c r="A242" s="7"/>
      <c r="B242" s="8"/>
      <c r="C242" s="7"/>
      <c r="D242" s="8"/>
      <c r="E242" s="5"/>
      <c r="F242" s="5"/>
      <c r="G242" s="5"/>
      <c r="H242" s="5"/>
      <c r="I242" s="5"/>
      <c r="J242" s="5"/>
      <c r="K242" s="9"/>
      <c r="L242" s="9"/>
    </row>
    <row r="243" spans="1:12" x14ac:dyDescent="0.3">
      <c r="A243" s="7"/>
      <c r="B243" s="8"/>
      <c r="C243" s="7"/>
      <c r="D243" s="8"/>
      <c r="E243" s="5"/>
      <c r="F243" s="5"/>
      <c r="G243" s="5"/>
      <c r="H243" s="5"/>
      <c r="I243" s="5"/>
      <c r="J243" s="5"/>
      <c r="K243" s="9"/>
      <c r="L243" s="9"/>
    </row>
    <row r="244" spans="1:12" x14ac:dyDescent="0.3">
      <c r="A244" s="7"/>
      <c r="B244" s="8"/>
      <c r="C244" s="7"/>
      <c r="D244" s="8"/>
      <c r="E244" s="5"/>
      <c r="F244" s="5"/>
      <c r="G244" s="5"/>
      <c r="H244" s="5"/>
      <c r="I244" s="5"/>
      <c r="J244" s="5"/>
      <c r="K244" s="9"/>
      <c r="L244" s="9"/>
    </row>
    <row r="245" spans="1:12" x14ac:dyDescent="0.3">
      <c r="A245" s="7"/>
      <c r="B245" s="8"/>
      <c r="C245" s="7"/>
      <c r="D245" s="8"/>
      <c r="E245" s="5"/>
      <c r="F245" s="5"/>
      <c r="G245" s="5"/>
      <c r="H245" s="5"/>
      <c r="I245" s="5"/>
      <c r="J245" s="5"/>
      <c r="K245" s="9"/>
      <c r="L245" s="9"/>
    </row>
    <row r="246" spans="1:12" x14ac:dyDescent="0.3">
      <c r="A246" s="7"/>
      <c r="B246" s="8"/>
      <c r="C246" s="7"/>
      <c r="D246" s="8"/>
      <c r="E246" s="5"/>
      <c r="F246" s="5"/>
      <c r="G246" s="5"/>
      <c r="H246" s="5"/>
      <c r="I246" s="5"/>
      <c r="J246" s="5"/>
      <c r="K246" s="9"/>
      <c r="L246" s="9"/>
    </row>
    <row r="247" spans="1:12" x14ac:dyDescent="0.3">
      <c r="A247" s="7"/>
      <c r="B247" s="8"/>
      <c r="C247" s="7"/>
      <c r="D247" s="8"/>
      <c r="E247" s="5"/>
      <c r="F247" s="5"/>
      <c r="G247" s="5"/>
      <c r="H247" s="5"/>
      <c r="I247" s="5"/>
      <c r="J247" s="5"/>
      <c r="K247" s="9"/>
      <c r="L247" s="9"/>
    </row>
    <row r="248" spans="1:12" x14ac:dyDescent="0.3">
      <c r="A248" s="7"/>
      <c r="B248" s="8"/>
      <c r="C248" s="7"/>
      <c r="D248" s="8"/>
      <c r="E248" s="5"/>
      <c r="F248" s="5"/>
      <c r="G248" s="5"/>
      <c r="H248" s="5"/>
      <c r="I248" s="5"/>
      <c r="J248" s="5"/>
      <c r="K248" s="9"/>
      <c r="L248" s="9"/>
    </row>
    <row r="249" spans="1:12" x14ac:dyDescent="0.3">
      <c r="A249" s="7"/>
      <c r="B249" s="8"/>
      <c r="C249" s="7"/>
      <c r="D249" s="8"/>
      <c r="E249" s="5"/>
      <c r="F249" s="5"/>
      <c r="G249" s="5"/>
      <c r="H249" s="5"/>
      <c r="I249" s="5"/>
      <c r="J249" s="5"/>
      <c r="K249" s="9"/>
      <c r="L249" s="9"/>
    </row>
    <row r="250" spans="1:12" x14ac:dyDescent="0.3">
      <c r="A250" s="7"/>
      <c r="B250" s="8"/>
      <c r="C250" s="7"/>
      <c r="D250" s="8"/>
      <c r="E250" s="5"/>
      <c r="F250" s="5"/>
      <c r="G250" s="5"/>
      <c r="H250" s="5"/>
      <c r="I250" s="5"/>
      <c r="J250" s="5"/>
      <c r="K250" s="9"/>
      <c r="L250" s="9"/>
    </row>
    <row r="251" spans="1:12" x14ac:dyDescent="0.3">
      <c r="A251" s="7"/>
      <c r="B251" s="8"/>
      <c r="C251" s="7"/>
      <c r="D251" s="8"/>
      <c r="E251" s="5"/>
      <c r="F251" s="5"/>
      <c r="G251" s="5"/>
      <c r="H251" s="5"/>
      <c r="I251" s="5"/>
      <c r="J251" s="5"/>
      <c r="K251" s="9"/>
      <c r="L251" s="9"/>
    </row>
    <row r="252" spans="1:12" x14ac:dyDescent="0.3">
      <c r="A252" s="7"/>
      <c r="B252" s="8"/>
      <c r="C252" s="7"/>
      <c r="D252" s="8"/>
      <c r="E252" s="5"/>
      <c r="F252" s="5"/>
      <c r="G252" s="5"/>
      <c r="H252" s="5"/>
      <c r="I252" s="5"/>
      <c r="J252" s="5"/>
      <c r="K252" s="9"/>
      <c r="L252" s="9"/>
    </row>
    <row r="253" spans="1:12" x14ac:dyDescent="0.3">
      <c r="A253" s="7"/>
      <c r="B253" s="8"/>
      <c r="C253" s="7"/>
      <c r="D253" s="8"/>
      <c r="E253" s="5"/>
      <c r="F253" s="5"/>
      <c r="G253" s="5"/>
      <c r="H253" s="5"/>
      <c r="I253" s="5"/>
      <c r="J253" s="5"/>
      <c r="K253" s="9"/>
      <c r="L253" s="9"/>
    </row>
    <row r="254" spans="1:12" x14ac:dyDescent="0.3">
      <c r="A254" s="7"/>
      <c r="B254" s="8"/>
      <c r="C254" s="7"/>
      <c r="D254" s="8"/>
      <c r="E254" s="5"/>
      <c r="F254" s="5"/>
      <c r="G254" s="5"/>
      <c r="H254" s="5"/>
      <c r="I254" s="5"/>
      <c r="J254" s="5"/>
      <c r="K254" s="9"/>
      <c r="L254" s="9"/>
    </row>
    <row r="255" spans="1:12" x14ac:dyDescent="0.3">
      <c r="A255" s="7"/>
      <c r="B255" s="8"/>
      <c r="C255" s="7"/>
      <c r="D255" s="8"/>
      <c r="E255" s="5"/>
      <c r="F255" s="5"/>
      <c r="G255" s="5"/>
      <c r="H255" s="5"/>
      <c r="I255" s="5"/>
      <c r="J255" s="5"/>
      <c r="K255" s="9"/>
      <c r="L255" s="9"/>
    </row>
    <row r="256" spans="1:12" x14ac:dyDescent="0.3">
      <c r="A256" s="7"/>
      <c r="B256" s="8"/>
      <c r="C256" s="7"/>
      <c r="D256" s="8"/>
      <c r="E256" s="5"/>
      <c r="F256" s="5"/>
      <c r="G256" s="5"/>
      <c r="H256" s="5"/>
      <c r="I256" s="5"/>
      <c r="J256" s="5"/>
      <c r="K256" s="9"/>
      <c r="L256" s="9"/>
    </row>
    <row r="257" spans="1:12" x14ac:dyDescent="0.3">
      <c r="A257" s="7"/>
      <c r="B257" s="8"/>
      <c r="C257" s="7"/>
      <c r="D257" s="8"/>
      <c r="E257" s="5"/>
      <c r="F257" s="5"/>
      <c r="G257" s="5"/>
      <c r="H257" s="5"/>
      <c r="I257" s="5"/>
      <c r="J257" s="5"/>
      <c r="K257" s="9"/>
      <c r="L257" s="9"/>
    </row>
    <row r="258" spans="1:12" x14ac:dyDescent="0.3">
      <c r="A258" s="7"/>
      <c r="B258" s="8"/>
      <c r="C258" s="7"/>
      <c r="D258" s="8"/>
      <c r="E258" s="5"/>
      <c r="F258" s="5"/>
      <c r="G258" s="5"/>
      <c r="H258" s="5"/>
      <c r="I258" s="5"/>
      <c r="J258" s="5"/>
      <c r="K258" s="9"/>
      <c r="L258" s="9"/>
    </row>
    <row r="259" spans="1:12" x14ac:dyDescent="0.3">
      <c r="A259" s="7"/>
      <c r="B259" s="8"/>
      <c r="C259" s="7"/>
      <c r="D259" s="8"/>
      <c r="E259" s="5"/>
      <c r="F259" s="5"/>
      <c r="G259" s="5"/>
      <c r="H259" s="5"/>
      <c r="I259" s="5"/>
      <c r="J259" s="5"/>
      <c r="K259" s="9"/>
      <c r="L259" s="9"/>
    </row>
    <row r="260" spans="1:12" x14ac:dyDescent="0.3">
      <c r="A260" s="7"/>
      <c r="B260" s="8"/>
      <c r="C260" s="7"/>
      <c r="D260" s="8"/>
      <c r="E260" s="5"/>
      <c r="F260" s="5"/>
      <c r="G260" s="5"/>
      <c r="H260" s="5"/>
      <c r="I260" s="5"/>
      <c r="J260" s="5"/>
      <c r="K260" s="9"/>
      <c r="L260" s="9"/>
    </row>
    <row r="261" spans="1:12" x14ac:dyDescent="0.3">
      <c r="A261" s="7"/>
      <c r="B261" s="8"/>
      <c r="C261" s="7"/>
      <c r="D261" s="8"/>
      <c r="E261" s="5"/>
      <c r="F261" s="5"/>
      <c r="G261" s="5"/>
      <c r="H261" s="5"/>
      <c r="I261" s="5"/>
      <c r="J261" s="5"/>
      <c r="K261" s="9"/>
      <c r="L261" s="9"/>
    </row>
    <row r="262" spans="1:12" x14ac:dyDescent="0.3">
      <c r="A262" s="7"/>
      <c r="B262" s="8"/>
      <c r="C262" s="7"/>
      <c r="D262" s="8"/>
      <c r="E262" s="5"/>
      <c r="F262" s="5"/>
      <c r="G262" s="5"/>
      <c r="H262" s="5"/>
      <c r="I262" s="5"/>
      <c r="J262" s="5"/>
      <c r="K262" s="9"/>
      <c r="L262" s="9"/>
    </row>
    <row r="263" spans="1:12" x14ac:dyDescent="0.3">
      <c r="A263" s="7"/>
      <c r="B263" s="8"/>
      <c r="C263" s="7"/>
      <c r="D263" s="8"/>
      <c r="E263" s="5"/>
      <c r="F263" s="5"/>
      <c r="G263" s="5"/>
      <c r="H263" s="5"/>
      <c r="I263" s="5"/>
      <c r="J263" s="5"/>
      <c r="K263" s="9"/>
      <c r="L263" s="9"/>
    </row>
    <row r="264" spans="1:12" x14ac:dyDescent="0.3">
      <c r="A264" s="7"/>
      <c r="B264" s="8"/>
      <c r="C264" s="7"/>
      <c r="D264" s="8"/>
      <c r="E264" s="5"/>
      <c r="F264" s="5"/>
      <c r="G264" s="5"/>
      <c r="H264" s="5"/>
      <c r="I264" s="5"/>
      <c r="J264" s="5"/>
      <c r="K264" s="9"/>
      <c r="L264" s="9"/>
    </row>
    <row r="265" spans="1:12" x14ac:dyDescent="0.3">
      <c r="A265" s="7"/>
      <c r="B265" s="8"/>
      <c r="C265" s="7"/>
      <c r="D265" s="8"/>
      <c r="E265" s="5"/>
      <c r="F265" s="5"/>
      <c r="G265" s="5"/>
      <c r="H265" s="5"/>
      <c r="I265" s="5"/>
      <c r="J265" s="5"/>
      <c r="K265" s="9"/>
      <c r="L265" s="9"/>
    </row>
    <row r="266" spans="1:12" x14ac:dyDescent="0.3">
      <c r="A266" s="7"/>
      <c r="B266" s="8"/>
      <c r="C266" s="7"/>
      <c r="D266" s="8"/>
      <c r="E266" s="5"/>
      <c r="F266" s="5"/>
      <c r="G266" s="5"/>
      <c r="H266" s="5"/>
      <c r="I266" s="5"/>
      <c r="J266" s="5"/>
      <c r="K266" s="9"/>
      <c r="L266" s="9"/>
    </row>
    <row r="267" spans="1:12" x14ac:dyDescent="0.3">
      <c r="A267" s="7"/>
      <c r="B267" s="8"/>
      <c r="C267" s="7"/>
      <c r="D267" s="8"/>
      <c r="E267" s="5"/>
      <c r="F267" s="5"/>
      <c r="G267" s="5"/>
      <c r="H267" s="5"/>
      <c r="I267" s="5"/>
      <c r="J267" s="5"/>
      <c r="K267" s="9"/>
      <c r="L267" s="9"/>
    </row>
    <row r="268" spans="1:12" x14ac:dyDescent="0.3">
      <c r="A268" s="7"/>
      <c r="B268" s="8"/>
      <c r="C268" s="7"/>
      <c r="D268" s="8"/>
      <c r="E268" s="5"/>
      <c r="F268" s="5"/>
      <c r="G268" s="5"/>
      <c r="H268" s="5"/>
      <c r="I268" s="5"/>
      <c r="J268" s="5"/>
      <c r="K268" s="9"/>
      <c r="L268" s="9"/>
    </row>
    <row r="269" spans="1:12" x14ac:dyDescent="0.3">
      <c r="A269" s="7"/>
      <c r="B269" s="8"/>
      <c r="C269" s="7"/>
      <c r="D269" s="8"/>
      <c r="E269" s="5"/>
      <c r="F269" s="5"/>
      <c r="G269" s="5"/>
      <c r="H269" s="5"/>
      <c r="I269" s="5"/>
      <c r="J269" s="5"/>
      <c r="K269" s="9"/>
      <c r="L269" s="9"/>
    </row>
    <row r="270" spans="1:12" x14ac:dyDescent="0.3">
      <c r="A270" s="7"/>
      <c r="B270" s="8"/>
      <c r="C270" s="7"/>
      <c r="D270" s="8"/>
      <c r="E270" s="5"/>
      <c r="F270" s="5"/>
      <c r="G270" s="5"/>
      <c r="H270" s="5"/>
      <c r="I270" s="5"/>
      <c r="J270" s="5"/>
      <c r="K270" s="9"/>
      <c r="L270" s="9"/>
    </row>
    <row r="271" spans="1:12" x14ac:dyDescent="0.3">
      <c r="A271" s="7"/>
      <c r="B271" s="8"/>
      <c r="C271" s="7"/>
      <c r="D271" s="8"/>
      <c r="E271" s="5"/>
      <c r="F271" s="5"/>
      <c r="G271" s="5"/>
      <c r="H271" s="5"/>
      <c r="I271" s="5"/>
      <c r="J271" s="5"/>
      <c r="K271" s="9"/>
      <c r="L271" s="9"/>
    </row>
    <row r="272" spans="1:12" x14ac:dyDescent="0.3">
      <c r="A272" s="7"/>
      <c r="B272" s="8"/>
      <c r="C272" s="7"/>
      <c r="D272" s="8"/>
      <c r="E272" s="5"/>
      <c r="F272" s="5"/>
      <c r="G272" s="5"/>
      <c r="H272" s="5"/>
      <c r="I272" s="5"/>
      <c r="J272" s="5"/>
      <c r="K272" s="9"/>
      <c r="L272" s="9"/>
    </row>
    <row r="273" spans="1:12" x14ac:dyDescent="0.3">
      <c r="A273" s="7"/>
      <c r="B273" s="8"/>
      <c r="C273" s="7"/>
      <c r="D273" s="8"/>
      <c r="E273" s="5"/>
      <c r="F273" s="5"/>
      <c r="G273" s="5"/>
      <c r="H273" s="5"/>
      <c r="I273" s="5"/>
      <c r="J273" s="5"/>
      <c r="K273" s="9"/>
      <c r="L273" s="9"/>
    </row>
    <row r="274" spans="1:12" x14ac:dyDescent="0.3">
      <c r="A274" s="7"/>
      <c r="B274" s="8"/>
      <c r="C274" s="7"/>
      <c r="D274" s="8"/>
      <c r="E274" s="5"/>
      <c r="F274" s="5"/>
      <c r="G274" s="5"/>
      <c r="H274" s="5"/>
      <c r="I274" s="5"/>
      <c r="J274" s="5"/>
      <c r="K274" s="9"/>
      <c r="L274" s="9"/>
    </row>
    <row r="275" spans="1:12" x14ac:dyDescent="0.3">
      <c r="A275" s="7"/>
      <c r="B275" s="8"/>
      <c r="C275" s="7"/>
      <c r="D275" s="8"/>
      <c r="E275" s="5"/>
      <c r="F275" s="5"/>
      <c r="G275" s="5"/>
      <c r="H275" s="5"/>
      <c r="I275" s="5"/>
      <c r="J275" s="5"/>
      <c r="K275" s="9"/>
      <c r="L275" s="9"/>
    </row>
    <row r="276" spans="1:12" x14ac:dyDescent="0.3">
      <c r="A276" s="7"/>
      <c r="B276" s="8"/>
      <c r="C276" s="7"/>
      <c r="D276" s="8"/>
      <c r="E276" s="5"/>
      <c r="F276" s="5"/>
      <c r="G276" s="5"/>
      <c r="H276" s="5"/>
      <c r="I276" s="5"/>
      <c r="J276" s="5"/>
      <c r="K276" s="9"/>
      <c r="L276" s="9"/>
    </row>
    <row r="277" spans="1:12" x14ac:dyDescent="0.3">
      <c r="A277" s="7"/>
      <c r="B277" s="8"/>
      <c r="C277" s="7"/>
      <c r="D277" s="8"/>
      <c r="E277" s="5"/>
      <c r="F277" s="5"/>
      <c r="G277" s="5"/>
      <c r="H277" s="5"/>
      <c r="I277" s="5"/>
      <c r="J277" s="5"/>
      <c r="K277" s="9"/>
      <c r="L277" s="9"/>
    </row>
    <row r="278" spans="1:12" x14ac:dyDescent="0.3">
      <c r="A278" s="7"/>
      <c r="B278" s="8"/>
      <c r="C278" s="7"/>
      <c r="D278" s="8"/>
      <c r="E278" s="5"/>
      <c r="F278" s="5"/>
      <c r="G278" s="5"/>
      <c r="H278" s="5"/>
      <c r="I278" s="5"/>
      <c r="J278" s="5"/>
      <c r="K278" s="9"/>
      <c r="L278" s="9"/>
    </row>
    <row r="279" spans="1:12" x14ac:dyDescent="0.3">
      <c r="A279" s="7"/>
      <c r="B279" s="8"/>
      <c r="C279" s="7"/>
      <c r="D279" s="8"/>
      <c r="E279" s="5"/>
      <c r="F279" s="5"/>
      <c r="G279" s="5"/>
      <c r="H279" s="5"/>
      <c r="I279" s="5"/>
      <c r="J279" s="5"/>
      <c r="K279" s="9"/>
      <c r="L279" s="9"/>
    </row>
    <row r="280" spans="1:12" x14ac:dyDescent="0.3">
      <c r="A280" s="7"/>
      <c r="B280" s="8"/>
      <c r="C280" s="7"/>
      <c r="D280" s="8"/>
      <c r="E280" s="5"/>
      <c r="F280" s="5"/>
      <c r="G280" s="5"/>
      <c r="H280" s="5"/>
      <c r="I280" s="5"/>
      <c r="J280" s="5"/>
      <c r="K280" s="9"/>
      <c r="L280" s="9"/>
    </row>
    <row r="281" spans="1:12" x14ac:dyDescent="0.3">
      <c r="A281" s="7"/>
      <c r="B281" s="8"/>
      <c r="C281" s="7"/>
      <c r="D281" s="8"/>
      <c r="E281" s="5"/>
      <c r="F281" s="5"/>
      <c r="G281" s="5"/>
      <c r="H281" s="5"/>
      <c r="I281" s="5"/>
      <c r="J281" s="5"/>
      <c r="K281" s="9"/>
      <c r="L281" s="9"/>
    </row>
    <row r="282" spans="1:12" x14ac:dyDescent="0.3">
      <c r="A282" s="7"/>
      <c r="B282" s="8"/>
      <c r="C282" s="7"/>
      <c r="D282" s="8"/>
      <c r="E282" s="5"/>
      <c r="F282" s="5"/>
      <c r="G282" s="5"/>
      <c r="H282" s="5"/>
      <c r="I282" s="5"/>
      <c r="J282" s="5"/>
      <c r="K282" s="9"/>
      <c r="L282" s="9"/>
    </row>
    <row r="283" spans="1:12" x14ac:dyDescent="0.3">
      <c r="A283" s="7"/>
      <c r="B283" s="8"/>
      <c r="C283" s="7"/>
      <c r="D283" s="8"/>
      <c r="E283" s="5"/>
      <c r="F283" s="5"/>
      <c r="G283" s="5"/>
      <c r="H283" s="5"/>
      <c r="I283" s="5"/>
      <c r="J283" s="5"/>
      <c r="K283" s="9"/>
      <c r="L283" s="9"/>
    </row>
    <row r="284" spans="1:12" x14ac:dyDescent="0.3">
      <c r="A284" s="7"/>
      <c r="B284" s="8"/>
      <c r="C284" s="7"/>
      <c r="D284" s="8"/>
      <c r="E284" s="5"/>
      <c r="F284" s="5"/>
      <c r="G284" s="5"/>
      <c r="H284" s="5"/>
      <c r="I284" s="5"/>
      <c r="J284" s="5"/>
      <c r="K284" s="9"/>
      <c r="L284" s="9"/>
    </row>
    <row r="285" spans="1:12" x14ac:dyDescent="0.3">
      <c r="A285" s="7"/>
      <c r="B285" s="8"/>
      <c r="C285" s="7"/>
      <c r="D285" s="8"/>
      <c r="E285" s="5"/>
      <c r="F285" s="5"/>
      <c r="G285" s="5"/>
      <c r="H285" s="5"/>
      <c r="I285" s="5"/>
      <c r="J285" s="5"/>
      <c r="K285" s="9"/>
      <c r="L285" s="9"/>
    </row>
    <row r="286" spans="1:12" x14ac:dyDescent="0.3">
      <c r="A286" s="7"/>
      <c r="B286" s="8"/>
      <c r="C286" s="7"/>
      <c r="D286" s="8"/>
      <c r="E286" s="5"/>
      <c r="F286" s="5"/>
      <c r="G286" s="5"/>
      <c r="H286" s="5"/>
      <c r="I286" s="5"/>
      <c r="J286" s="5"/>
      <c r="K286" s="9"/>
      <c r="L286" s="9"/>
    </row>
    <row r="287" spans="1:12" x14ac:dyDescent="0.3">
      <c r="A287" s="7"/>
      <c r="B287" s="8"/>
      <c r="C287" s="7"/>
      <c r="D287" s="8"/>
      <c r="E287" s="5"/>
      <c r="F287" s="5"/>
      <c r="G287" s="5"/>
      <c r="H287" s="5"/>
      <c r="I287" s="5"/>
      <c r="J287" s="5"/>
      <c r="K287" s="9"/>
      <c r="L287" s="9"/>
    </row>
    <row r="288" spans="1:12" x14ac:dyDescent="0.3">
      <c r="A288" s="7"/>
      <c r="B288" s="8"/>
      <c r="C288" s="7"/>
      <c r="D288" s="8"/>
      <c r="E288" s="5"/>
      <c r="F288" s="5"/>
      <c r="G288" s="5"/>
      <c r="H288" s="5"/>
      <c r="I288" s="5"/>
      <c r="J288" s="5"/>
      <c r="K288" s="9"/>
      <c r="L288" s="9"/>
    </row>
    <row r="289" spans="1:12" x14ac:dyDescent="0.3">
      <c r="A289" s="7"/>
      <c r="B289" s="8"/>
      <c r="C289" s="7"/>
      <c r="D289" s="8"/>
      <c r="E289" s="5"/>
      <c r="F289" s="5"/>
      <c r="G289" s="5"/>
      <c r="H289" s="5"/>
      <c r="I289" s="5"/>
      <c r="J289" s="5"/>
      <c r="K289" s="9"/>
      <c r="L289" s="9"/>
    </row>
    <row r="290" spans="1:12" x14ac:dyDescent="0.3">
      <c r="A290" s="7"/>
      <c r="B290" s="8"/>
      <c r="C290" s="7"/>
      <c r="D290" s="8"/>
      <c r="E290" s="5"/>
      <c r="F290" s="5"/>
      <c r="G290" s="5"/>
      <c r="H290" s="5"/>
      <c r="I290" s="5"/>
      <c r="J290" s="5"/>
      <c r="K290" s="9"/>
      <c r="L290" s="9"/>
    </row>
    <row r="291" spans="1:12" x14ac:dyDescent="0.3">
      <c r="A291" s="7"/>
      <c r="B291" s="8"/>
      <c r="C291" s="7"/>
      <c r="D291" s="8"/>
      <c r="E291" s="5"/>
      <c r="F291" s="5"/>
      <c r="G291" s="5"/>
      <c r="H291" s="5"/>
      <c r="I291" s="5"/>
      <c r="J291" s="5"/>
      <c r="K291" s="9"/>
      <c r="L291" s="9"/>
    </row>
    <row r="292" spans="1:12" x14ac:dyDescent="0.3">
      <c r="A292" s="7"/>
      <c r="B292" s="8"/>
      <c r="C292" s="7"/>
      <c r="D292" s="8"/>
      <c r="E292" s="5"/>
      <c r="F292" s="5"/>
      <c r="G292" s="5"/>
      <c r="H292" s="5"/>
      <c r="I292" s="5"/>
      <c r="J292" s="5"/>
      <c r="K292" s="9"/>
      <c r="L292" s="9"/>
    </row>
    <row r="293" spans="1:12" x14ac:dyDescent="0.3">
      <c r="A293" s="7"/>
      <c r="B293" s="8"/>
      <c r="C293" s="7"/>
      <c r="D293" s="8"/>
      <c r="E293" s="5"/>
      <c r="F293" s="5"/>
      <c r="G293" s="5"/>
      <c r="H293" s="5"/>
      <c r="I293" s="5"/>
      <c r="J293" s="5"/>
      <c r="K293" s="9"/>
      <c r="L293" s="9"/>
    </row>
    <row r="294" spans="1:12" x14ac:dyDescent="0.3">
      <c r="A294" s="7"/>
      <c r="B294" s="8"/>
      <c r="C294" s="7"/>
      <c r="D294" s="8"/>
      <c r="E294" s="5"/>
      <c r="F294" s="5"/>
      <c r="G294" s="5"/>
      <c r="H294" s="5"/>
      <c r="I294" s="5"/>
      <c r="J294" s="5"/>
      <c r="K294" s="9"/>
      <c r="L294" s="9"/>
    </row>
    <row r="295" spans="1:12" x14ac:dyDescent="0.3">
      <c r="A295" s="7"/>
      <c r="B295" s="8"/>
      <c r="C295" s="7"/>
      <c r="D295" s="8"/>
      <c r="E295" s="5"/>
      <c r="F295" s="5"/>
      <c r="G295" s="5"/>
      <c r="H295" s="5"/>
      <c r="I295" s="5"/>
      <c r="J295" s="5"/>
      <c r="K295" s="9"/>
      <c r="L295" s="9"/>
    </row>
    <row r="296" spans="1:12" x14ac:dyDescent="0.3">
      <c r="A296" s="7"/>
      <c r="B296" s="8"/>
      <c r="C296" s="7"/>
      <c r="D296" s="8"/>
      <c r="E296" s="5"/>
      <c r="F296" s="5"/>
      <c r="G296" s="5"/>
      <c r="H296" s="5"/>
      <c r="I296" s="5"/>
      <c r="J296" s="5"/>
      <c r="K296" s="9"/>
      <c r="L296" s="9"/>
    </row>
    <row r="297" spans="1:12" x14ac:dyDescent="0.3">
      <c r="A297" s="7"/>
      <c r="B297" s="8"/>
      <c r="C297" s="7"/>
      <c r="D297" s="8"/>
      <c r="E297" s="5"/>
      <c r="F297" s="5"/>
      <c r="G297" s="5"/>
      <c r="H297" s="5"/>
      <c r="I297" s="5"/>
      <c r="J297" s="5"/>
      <c r="K297" s="9"/>
      <c r="L297" s="9"/>
    </row>
    <row r="298" spans="1:12" x14ac:dyDescent="0.3">
      <c r="A298" s="7"/>
      <c r="B298" s="8"/>
      <c r="C298" s="7"/>
      <c r="D298" s="8"/>
      <c r="E298" s="5"/>
      <c r="F298" s="5"/>
      <c r="G298" s="5"/>
      <c r="H298" s="5"/>
      <c r="I298" s="5"/>
      <c r="J298" s="5"/>
      <c r="K298" s="9"/>
      <c r="L298" s="9"/>
    </row>
    <row r="299" spans="1:12" x14ac:dyDescent="0.3">
      <c r="A299" s="7"/>
      <c r="B299" s="8"/>
      <c r="C299" s="7"/>
      <c r="D299" s="8"/>
      <c r="E299" s="5"/>
      <c r="F299" s="5"/>
      <c r="G299" s="5"/>
      <c r="H299" s="5"/>
      <c r="I299" s="5"/>
      <c r="J299" s="5"/>
      <c r="K299" s="9"/>
      <c r="L299" s="9"/>
    </row>
    <row r="300" spans="1:12" x14ac:dyDescent="0.3">
      <c r="A300" s="7"/>
      <c r="B300" s="8"/>
      <c r="C300" s="7"/>
      <c r="D300" s="8"/>
      <c r="E300" s="5"/>
      <c r="F300" s="5"/>
      <c r="G300" s="5"/>
      <c r="H300" s="5"/>
      <c r="I300" s="5"/>
      <c r="J300" s="5"/>
      <c r="K300" s="9"/>
      <c r="L300" s="9"/>
    </row>
    <row r="301" spans="1:12" x14ac:dyDescent="0.3">
      <c r="A301" s="7"/>
      <c r="B301" s="8"/>
      <c r="C301" s="7"/>
      <c r="D301" s="8"/>
      <c r="E301" s="5"/>
      <c r="F301" s="5"/>
      <c r="G301" s="5"/>
      <c r="H301" s="5"/>
      <c r="I301" s="5"/>
      <c r="J301" s="5"/>
      <c r="K301" s="9"/>
      <c r="L301" s="9"/>
    </row>
    <row r="302" spans="1:12" x14ac:dyDescent="0.3">
      <c r="A302" s="7"/>
      <c r="B302" s="8"/>
      <c r="C302" s="7"/>
      <c r="D302" s="8"/>
      <c r="E302" s="5"/>
      <c r="F302" s="5"/>
      <c r="G302" s="5"/>
      <c r="H302" s="5"/>
      <c r="I302" s="5"/>
      <c r="J302" s="5"/>
      <c r="K302" s="9"/>
      <c r="L302" s="9"/>
    </row>
    <row r="303" spans="1:12" x14ac:dyDescent="0.3">
      <c r="A303" s="7"/>
      <c r="B303" s="8"/>
      <c r="C303" s="7"/>
      <c r="D303" s="8"/>
      <c r="E303" s="5"/>
      <c r="F303" s="5"/>
      <c r="G303" s="5"/>
      <c r="H303" s="5"/>
      <c r="I303" s="5"/>
      <c r="J303" s="5"/>
      <c r="K303" s="9"/>
      <c r="L303" s="9"/>
    </row>
    <row r="304" spans="1:12" x14ac:dyDescent="0.3">
      <c r="A304" s="7"/>
      <c r="B304" s="8"/>
      <c r="C304" s="7"/>
      <c r="D304" s="8"/>
      <c r="E304" s="5"/>
      <c r="F304" s="5"/>
      <c r="G304" s="5"/>
      <c r="H304" s="5"/>
      <c r="I304" s="5"/>
      <c r="J304" s="5"/>
      <c r="K304" s="9"/>
      <c r="L304" s="9"/>
    </row>
    <row r="305" spans="1:12" x14ac:dyDescent="0.3">
      <c r="A305" s="7"/>
      <c r="B305" s="8"/>
      <c r="C305" s="7"/>
      <c r="D305" s="8"/>
      <c r="E305" s="5"/>
      <c r="F305" s="5"/>
      <c r="G305" s="5"/>
      <c r="H305" s="5"/>
      <c r="I305" s="5"/>
      <c r="J305" s="5"/>
      <c r="K305" s="9"/>
      <c r="L305" s="9"/>
    </row>
    <row r="306" spans="1:12" x14ac:dyDescent="0.3">
      <c r="A306" s="7"/>
      <c r="B306" s="8"/>
      <c r="C306" s="7"/>
      <c r="D306" s="8"/>
      <c r="E306" s="5"/>
      <c r="F306" s="5"/>
      <c r="G306" s="5"/>
      <c r="H306" s="5"/>
      <c r="I306" s="5"/>
      <c r="J306" s="5"/>
      <c r="K306" s="9"/>
      <c r="L306" s="9"/>
    </row>
    <row r="307" spans="1:12" x14ac:dyDescent="0.3">
      <c r="A307" s="7"/>
      <c r="B307" s="8"/>
      <c r="C307" s="7"/>
      <c r="D307" s="8"/>
      <c r="E307" s="5"/>
      <c r="F307" s="5"/>
      <c r="G307" s="5"/>
      <c r="H307" s="5"/>
      <c r="I307" s="5"/>
      <c r="J307" s="5"/>
      <c r="K307" s="9"/>
      <c r="L307" s="9"/>
    </row>
    <row r="308" spans="1:12" x14ac:dyDescent="0.3">
      <c r="A308" s="7"/>
      <c r="B308" s="8"/>
      <c r="C308" s="7"/>
      <c r="D308" s="8"/>
      <c r="E308" s="5"/>
      <c r="F308" s="5"/>
      <c r="G308" s="5"/>
      <c r="H308" s="5"/>
      <c r="I308" s="5"/>
      <c r="J308" s="5"/>
      <c r="K308" s="9"/>
      <c r="L308" s="9"/>
    </row>
    <row r="309" spans="1:12" x14ac:dyDescent="0.3">
      <c r="A309" s="7"/>
      <c r="B309" s="8"/>
      <c r="C309" s="7"/>
      <c r="D309" s="8"/>
      <c r="E309" s="5"/>
      <c r="F309" s="5"/>
      <c r="G309" s="5"/>
      <c r="H309" s="5"/>
      <c r="I309" s="5"/>
      <c r="J309" s="5"/>
      <c r="K309" s="9"/>
      <c r="L309" s="9"/>
    </row>
    <row r="310" spans="1:12" x14ac:dyDescent="0.3">
      <c r="A310" s="7"/>
      <c r="B310" s="8"/>
      <c r="C310" s="7"/>
      <c r="D310" s="8"/>
      <c r="E310" s="5"/>
      <c r="F310" s="5"/>
      <c r="G310" s="5"/>
      <c r="H310" s="5"/>
      <c r="I310" s="5"/>
      <c r="J310" s="5"/>
      <c r="K310" s="9"/>
      <c r="L310" s="9"/>
    </row>
    <row r="311" spans="1:12" x14ac:dyDescent="0.3">
      <c r="A311" s="7"/>
      <c r="B311" s="8"/>
      <c r="C311" s="7"/>
      <c r="D311" s="8"/>
      <c r="E311" s="5"/>
      <c r="F311" s="5"/>
      <c r="G311" s="5"/>
      <c r="H311" s="5"/>
      <c r="I311" s="5"/>
      <c r="J311" s="5"/>
      <c r="K311" s="9"/>
      <c r="L311" s="9"/>
    </row>
    <row r="312" spans="1:12" x14ac:dyDescent="0.3">
      <c r="A312" s="7"/>
      <c r="B312" s="8"/>
      <c r="C312" s="7"/>
      <c r="D312" s="8"/>
      <c r="E312" s="5"/>
      <c r="F312" s="5"/>
      <c r="G312" s="5"/>
      <c r="H312" s="5"/>
      <c r="I312" s="5"/>
      <c r="J312" s="5"/>
      <c r="K312" s="9"/>
      <c r="L312" s="9"/>
    </row>
    <row r="313" spans="1:12" x14ac:dyDescent="0.3">
      <c r="A313" s="7"/>
      <c r="B313" s="8"/>
      <c r="C313" s="7"/>
      <c r="D313" s="8"/>
      <c r="E313" s="5"/>
      <c r="F313" s="5"/>
      <c r="G313" s="5"/>
      <c r="H313" s="5"/>
      <c r="I313" s="5"/>
      <c r="J313" s="5"/>
      <c r="K313" s="9"/>
      <c r="L313" s="9"/>
    </row>
    <row r="314" spans="1:12" x14ac:dyDescent="0.3">
      <c r="A314" s="7"/>
      <c r="B314" s="8"/>
      <c r="C314" s="7"/>
      <c r="D314" s="8"/>
      <c r="E314" s="5"/>
      <c r="F314" s="5"/>
      <c r="G314" s="5"/>
      <c r="H314" s="5"/>
      <c r="I314" s="5"/>
      <c r="J314" s="5"/>
      <c r="K314" s="9"/>
      <c r="L314" s="9"/>
    </row>
    <row r="315" spans="1:12" x14ac:dyDescent="0.3">
      <c r="A315" s="7"/>
      <c r="B315" s="8"/>
      <c r="C315" s="7"/>
      <c r="D315" s="8"/>
      <c r="E315" s="5"/>
      <c r="F315" s="5"/>
      <c r="G315" s="5"/>
      <c r="H315" s="5"/>
      <c r="I315" s="5"/>
      <c r="J315" s="5"/>
      <c r="K315" s="9"/>
      <c r="L315" s="9"/>
    </row>
    <row r="316" spans="1:12" x14ac:dyDescent="0.3">
      <c r="A316" s="7"/>
      <c r="B316" s="8"/>
      <c r="C316" s="7"/>
      <c r="D316" s="8"/>
      <c r="E316" s="5"/>
      <c r="F316" s="5"/>
      <c r="G316" s="5"/>
      <c r="H316" s="5"/>
      <c r="I316" s="5"/>
      <c r="J316" s="5"/>
      <c r="K316" s="9"/>
      <c r="L316" s="9"/>
    </row>
    <row r="317" spans="1:12" x14ac:dyDescent="0.3">
      <c r="A317" s="7"/>
      <c r="B317" s="8"/>
      <c r="C317" s="7"/>
      <c r="D317" s="8"/>
      <c r="E317" s="5"/>
      <c r="F317" s="5"/>
      <c r="G317" s="5"/>
      <c r="H317" s="5"/>
      <c r="I317" s="5"/>
      <c r="J317" s="5"/>
      <c r="K317" s="9"/>
      <c r="L317" s="9"/>
    </row>
    <row r="318" spans="1:12" x14ac:dyDescent="0.3">
      <c r="A318" s="7"/>
      <c r="B318" s="8"/>
      <c r="C318" s="7"/>
      <c r="D318" s="8"/>
      <c r="E318" s="5"/>
      <c r="F318" s="5"/>
      <c r="G318" s="5"/>
      <c r="H318" s="5"/>
      <c r="I318" s="5"/>
      <c r="J318" s="5"/>
      <c r="K318" s="9"/>
      <c r="L318" s="9"/>
    </row>
    <row r="319" spans="1:12" x14ac:dyDescent="0.3">
      <c r="A319" s="7"/>
      <c r="B319" s="8"/>
      <c r="C319" s="7"/>
      <c r="D319" s="8"/>
      <c r="E319" s="5"/>
      <c r="F319" s="5"/>
      <c r="G319" s="5"/>
      <c r="H319" s="5"/>
      <c r="I319" s="5"/>
      <c r="J319" s="5"/>
      <c r="K319" s="9"/>
      <c r="L319" s="9"/>
    </row>
    <row r="320" spans="1:12" x14ac:dyDescent="0.3">
      <c r="A320" s="7"/>
      <c r="B320" s="8"/>
      <c r="C320" s="7"/>
      <c r="D320" s="8"/>
      <c r="E320" s="5"/>
      <c r="F320" s="5"/>
      <c r="G320" s="5"/>
      <c r="H320" s="5"/>
      <c r="I320" s="5"/>
      <c r="J320" s="5"/>
      <c r="K320" s="9"/>
      <c r="L320" s="9"/>
    </row>
    <row r="321" spans="1:12" x14ac:dyDescent="0.3">
      <c r="A321" s="7"/>
      <c r="B321" s="8"/>
      <c r="C321" s="7"/>
      <c r="D321" s="8"/>
      <c r="E321" s="5"/>
      <c r="F321" s="5"/>
      <c r="G321" s="5"/>
      <c r="H321" s="5"/>
      <c r="I321" s="5"/>
      <c r="J321" s="5"/>
      <c r="K321" s="9"/>
      <c r="L321" s="9"/>
    </row>
    <row r="322" spans="1:12" x14ac:dyDescent="0.3">
      <c r="A322" s="7"/>
      <c r="B322" s="8"/>
      <c r="C322" s="7"/>
      <c r="D322" s="8"/>
      <c r="E322" s="5"/>
      <c r="F322" s="5"/>
      <c r="G322" s="5"/>
      <c r="H322" s="5"/>
      <c r="I322" s="5"/>
      <c r="J322" s="5"/>
      <c r="K322" s="9"/>
      <c r="L322" s="9"/>
    </row>
    <row r="323" spans="1:12" x14ac:dyDescent="0.3">
      <c r="A323" s="7"/>
      <c r="B323" s="8"/>
      <c r="C323" s="7"/>
      <c r="D323" s="8"/>
      <c r="E323" s="5"/>
      <c r="F323" s="5"/>
      <c r="G323" s="5"/>
      <c r="H323" s="5"/>
      <c r="I323" s="5"/>
      <c r="J323" s="5"/>
      <c r="K323" s="9"/>
      <c r="L323" s="9"/>
    </row>
    <row r="324" spans="1:12" x14ac:dyDescent="0.3">
      <c r="A324" s="7"/>
      <c r="B324" s="8"/>
      <c r="C324" s="7"/>
      <c r="D324" s="8"/>
      <c r="E324" s="5"/>
      <c r="F324" s="5"/>
      <c r="G324" s="5"/>
      <c r="H324" s="5"/>
      <c r="I324" s="5"/>
      <c r="J324" s="5"/>
      <c r="K324" s="9"/>
      <c r="L324" s="9"/>
    </row>
    <row r="325" spans="1:12" x14ac:dyDescent="0.3">
      <c r="A325" s="7"/>
      <c r="B325" s="8"/>
      <c r="C325" s="7"/>
      <c r="D325" s="8"/>
      <c r="E325" s="5"/>
      <c r="F325" s="5"/>
      <c r="G325" s="5"/>
      <c r="H325" s="5"/>
      <c r="I325" s="5"/>
      <c r="J325" s="5"/>
      <c r="K325" s="9"/>
      <c r="L325" s="9"/>
    </row>
    <row r="326" spans="1:12" x14ac:dyDescent="0.3">
      <c r="A326" s="7"/>
      <c r="B326" s="8"/>
      <c r="C326" s="7"/>
      <c r="D326" s="8"/>
      <c r="E326" s="5"/>
      <c r="F326" s="5"/>
      <c r="G326" s="5"/>
      <c r="H326" s="5"/>
      <c r="I326" s="5"/>
      <c r="J326" s="5"/>
      <c r="K326" s="9"/>
      <c r="L326" s="9"/>
    </row>
    <row r="327" spans="1:12" x14ac:dyDescent="0.3">
      <c r="A327" s="7"/>
      <c r="B327" s="8"/>
      <c r="C327" s="7"/>
      <c r="D327" s="8"/>
      <c r="E327" s="5"/>
      <c r="F327" s="5"/>
      <c r="G327" s="5"/>
      <c r="H327" s="5"/>
      <c r="I327" s="5"/>
      <c r="J327" s="5"/>
      <c r="K327" s="9"/>
      <c r="L327" s="9"/>
    </row>
    <row r="328" spans="1:12" x14ac:dyDescent="0.3">
      <c r="A328" s="7"/>
      <c r="B328" s="8"/>
      <c r="C328" s="7"/>
      <c r="D328" s="8"/>
      <c r="E328" s="5"/>
      <c r="F328" s="5"/>
      <c r="G328" s="5"/>
      <c r="H328" s="5"/>
      <c r="I328" s="5"/>
      <c r="J328" s="5"/>
      <c r="K328" s="9"/>
      <c r="L328" s="9"/>
    </row>
    <row r="329" spans="1:12" x14ac:dyDescent="0.3">
      <c r="A329" s="7"/>
      <c r="B329" s="8"/>
      <c r="C329" s="7"/>
      <c r="D329" s="8"/>
      <c r="E329" s="5"/>
      <c r="F329" s="5"/>
      <c r="G329" s="5"/>
      <c r="H329" s="5"/>
      <c r="I329" s="5"/>
      <c r="J329" s="5"/>
      <c r="K329" s="9"/>
      <c r="L329" s="9"/>
    </row>
    <row r="330" spans="1:12" x14ac:dyDescent="0.3">
      <c r="A330" s="7"/>
      <c r="B330" s="8"/>
      <c r="C330" s="7"/>
      <c r="D330" s="8"/>
      <c r="E330" s="5"/>
      <c r="F330" s="5"/>
      <c r="G330" s="5"/>
      <c r="H330" s="5"/>
      <c r="I330" s="5"/>
      <c r="J330" s="5"/>
      <c r="K330" s="9"/>
      <c r="L330" s="9"/>
    </row>
    <row r="331" spans="1:12" x14ac:dyDescent="0.3">
      <c r="A331" s="7"/>
      <c r="B331" s="8"/>
      <c r="C331" s="7"/>
      <c r="D331" s="8"/>
      <c r="E331" s="5"/>
      <c r="F331" s="5"/>
      <c r="G331" s="5"/>
      <c r="H331" s="5"/>
      <c r="I331" s="5"/>
      <c r="J331" s="5"/>
      <c r="K331" s="9"/>
      <c r="L331" s="9"/>
    </row>
    <row r="332" spans="1:12" x14ac:dyDescent="0.3">
      <c r="A332" s="7"/>
      <c r="B332" s="8"/>
      <c r="C332" s="7"/>
      <c r="D332" s="8"/>
      <c r="E332" s="5"/>
      <c r="F332" s="5"/>
      <c r="G332" s="5"/>
      <c r="H332" s="5"/>
      <c r="I332" s="5"/>
      <c r="J332" s="5"/>
      <c r="K332" s="9"/>
      <c r="L332" s="9"/>
    </row>
    <row r="333" spans="1:12" x14ac:dyDescent="0.3">
      <c r="A333" s="7"/>
      <c r="B333" s="8"/>
      <c r="C333" s="7"/>
      <c r="D333" s="8"/>
      <c r="E333" s="5"/>
      <c r="F333" s="5"/>
      <c r="G333" s="5"/>
      <c r="H333" s="5"/>
      <c r="I333" s="5"/>
      <c r="J333" s="5"/>
      <c r="K333" s="9"/>
      <c r="L333" s="9"/>
    </row>
    <row r="334" spans="1:12" x14ac:dyDescent="0.3">
      <c r="A334" s="7"/>
      <c r="B334" s="8"/>
      <c r="C334" s="7"/>
      <c r="D334" s="8"/>
      <c r="E334" s="5"/>
      <c r="F334" s="5"/>
      <c r="G334" s="5"/>
      <c r="H334" s="5"/>
      <c r="I334" s="5"/>
      <c r="J334" s="5"/>
      <c r="K334" s="9"/>
      <c r="L334" s="9"/>
    </row>
    <row r="335" spans="1:12" x14ac:dyDescent="0.3">
      <c r="A335" s="7"/>
      <c r="B335" s="8"/>
      <c r="C335" s="7"/>
      <c r="D335" s="8"/>
      <c r="E335" s="5"/>
      <c r="F335" s="5"/>
      <c r="G335" s="5"/>
      <c r="H335" s="5"/>
      <c r="I335" s="5"/>
      <c r="J335" s="5"/>
      <c r="K335" s="9"/>
      <c r="L335" s="9"/>
    </row>
  </sheetData>
  <mergeCells count="27">
    <mergeCell ref="E70:H70"/>
    <mergeCell ref="E69:G69"/>
    <mergeCell ref="J69:L69"/>
    <mergeCell ref="J70:L70"/>
    <mergeCell ref="A63:D63"/>
    <mergeCell ref="A64:D64"/>
    <mergeCell ref="J71:L71"/>
    <mergeCell ref="J72:L72"/>
    <mergeCell ref="E71:H71"/>
    <mergeCell ref="E72:H72"/>
    <mergeCell ref="E2:P5"/>
    <mergeCell ref="E63:E64"/>
    <mergeCell ref="F63:F64"/>
    <mergeCell ref="K6:L6"/>
    <mergeCell ref="E6:E7"/>
    <mergeCell ref="G6:H6"/>
    <mergeCell ref="M6:N6"/>
    <mergeCell ref="A62:P62"/>
    <mergeCell ref="I6:J6"/>
    <mergeCell ref="B6:D7"/>
    <mergeCell ref="F6:F7"/>
    <mergeCell ref="O6:P6"/>
    <mergeCell ref="A1:P1"/>
    <mergeCell ref="A2:D2"/>
    <mergeCell ref="A3:C3"/>
    <mergeCell ref="A4:C4"/>
    <mergeCell ref="A5:C5"/>
  </mergeCells>
  <phoneticPr fontId="8" type="noConversion"/>
  <printOptions horizontalCentered="1"/>
  <pageMargins left="0.19685039370078741" right="0.19685039370078741" top="0.59055118110236227" bottom="0.78740157480314965" header="0" footer="0"/>
  <pageSetup paperSize="9" scale="4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  <pageSetUpPr fitToPage="1"/>
  </sheetPr>
  <dimension ref="B1:AK69"/>
  <sheetViews>
    <sheetView showGridLines="0" view="pageBreakPreview" zoomScale="60" zoomScaleNormal="85" workbookViewId="0">
      <selection activeCell="H3" sqref="H3:N3"/>
    </sheetView>
  </sheetViews>
  <sheetFormatPr defaultColWidth="2.6640625" defaultRowHeight="12.75" customHeight="1" zeroHeight="1" x14ac:dyDescent="0.2"/>
  <cols>
    <col min="1" max="1" width="2" style="73" customWidth="1"/>
    <col min="2" max="2" width="3.6640625" style="73" bestFit="1" customWidth="1"/>
    <col min="3" max="3" width="6.5546875" style="73" customWidth="1"/>
    <col min="4" max="4" width="4" style="73" bestFit="1" customWidth="1"/>
    <col min="5" max="5" width="8.5546875" style="73" customWidth="1"/>
    <col min="6" max="6" width="6.109375" style="73" customWidth="1"/>
    <col min="7" max="7" width="18.109375" style="73" customWidth="1"/>
    <col min="8" max="8" width="18.21875" style="73" customWidth="1"/>
    <col min="9" max="13" width="7.109375" style="73" customWidth="1"/>
    <col min="14" max="14" width="6.5546875" style="73" customWidth="1"/>
    <col min="15" max="15" width="1.21875" style="73" customWidth="1"/>
    <col min="16" max="37" width="31" style="73" hidden="1" customWidth="1"/>
    <col min="38" max="251" width="31" style="73" customWidth="1"/>
    <col min="252" max="252" width="7.6640625" style="73" customWidth="1"/>
    <col min="253" max="255" width="31" style="73" customWidth="1"/>
    <col min="256" max="256" width="2.6640625" style="73"/>
    <col min="257" max="257" width="2" style="73" customWidth="1"/>
    <col min="258" max="258" width="3.6640625" style="73" bestFit="1" customWidth="1"/>
    <col min="259" max="259" width="6.5546875" style="73" customWidth="1"/>
    <col min="260" max="260" width="4" style="73" bestFit="1" customWidth="1"/>
    <col min="261" max="261" width="8.5546875" style="73" customWidth="1"/>
    <col min="262" max="262" width="6.109375" style="73" customWidth="1"/>
    <col min="263" max="263" width="18.109375" style="73" customWidth="1"/>
    <col min="264" max="264" width="18.21875" style="73" customWidth="1"/>
    <col min="265" max="269" width="7.109375" style="73" customWidth="1"/>
    <col min="270" max="270" width="6.5546875" style="73" customWidth="1"/>
    <col min="271" max="271" width="1.21875" style="73" customWidth="1"/>
    <col min="272" max="293" width="0" style="73" hidden="1" customWidth="1"/>
    <col min="294" max="507" width="31" style="73" customWidth="1"/>
    <col min="508" max="508" width="7.6640625" style="73" customWidth="1"/>
    <col min="509" max="511" width="31" style="73" customWidth="1"/>
    <col min="512" max="512" width="2.6640625" style="73"/>
    <col min="513" max="513" width="2" style="73" customWidth="1"/>
    <col min="514" max="514" width="3.6640625" style="73" bestFit="1" customWidth="1"/>
    <col min="515" max="515" width="6.5546875" style="73" customWidth="1"/>
    <col min="516" max="516" width="4" style="73" bestFit="1" customWidth="1"/>
    <col min="517" max="517" width="8.5546875" style="73" customWidth="1"/>
    <col min="518" max="518" width="6.109375" style="73" customWidth="1"/>
    <col min="519" max="519" width="18.109375" style="73" customWidth="1"/>
    <col min="520" max="520" width="18.21875" style="73" customWidth="1"/>
    <col min="521" max="525" width="7.109375" style="73" customWidth="1"/>
    <col min="526" max="526" width="6.5546875" style="73" customWidth="1"/>
    <col min="527" max="527" width="1.21875" style="73" customWidth="1"/>
    <col min="528" max="549" width="0" style="73" hidden="1" customWidth="1"/>
    <col min="550" max="763" width="31" style="73" customWidth="1"/>
    <col min="764" max="764" width="7.6640625" style="73" customWidth="1"/>
    <col min="765" max="767" width="31" style="73" customWidth="1"/>
    <col min="768" max="768" width="2.6640625" style="73"/>
    <col min="769" max="769" width="2" style="73" customWidth="1"/>
    <col min="770" max="770" width="3.6640625" style="73" bestFit="1" customWidth="1"/>
    <col min="771" max="771" width="6.5546875" style="73" customWidth="1"/>
    <col min="772" max="772" width="4" style="73" bestFit="1" customWidth="1"/>
    <col min="773" max="773" width="8.5546875" style="73" customWidth="1"/>
    <col min="774" max="774" width="6.109375" style="73" customWidth="1"/>
    <col min="775" max="775" width="18.109375" style="73" customWidth="1"/>
    <col min="776" max="776" width="18.21875" style="73" customWidth="1"/>
    <col min="777" max="781" width="7.109375" style="73" customWidth="1"/>
    <col min="782" max="782" width="6.5546875" style="73" customWidth="1"/>
    <col min="783" max="783" width="1.21875" style="73" customWidth="1"/>
    <col min="784" max="805" width="0" style="73" hidden="1" customWidth="1"/>
    <col min="806" max="1019" width="31" style="73" customWidth="1"/>
    <col min="1020" max="1020" width="7.6640625" style="73" customWidth="1"/>
    <col min="1021" max="1023" width="31" style="73" customWidth="1"/>
    <col min="1024" max="1024" width="2.6640625" style="73"/>
    <col min="1025" max="1025" width="2" style="73" customWidth="1"/>
    <col min="1026" max="1026" width="3.6640625" style="73" bestFit="1" customWidth="1"/>
    <col min="1027" max="1027" width="6.5546875" style="73" customWidth="1"/>
    <col min="1028" max="1028" width="4" style="73" bestFit="1" customWidth="1"/>
    <col min="1029" max="1029" width="8.5546875" style="73" customWidth="1"/>
    <col min="1030" max="1030" width="6.109375" style="73" customWidth="1"/>
    <col min="1031" max="1031" width="18.109375" style="73" customWidth="1"/>
    <col min="1032" max="1032" width="18.21875" style="73" customWidth="1"/>
    <col min="1033" max="1037" width="7.109375" style="73" customWidth="1"/>
    <col min="1038" max="1038" width="6.5546875" style="73" customWidth="1"/>
    <col min="1039" max="1039" width="1.21875" style="73" customWidth="1"/>
    <col min="1040" max="1061" width="0" style="73" hidden="1" customWidth="1"/>
    <col min="1062" max="1275" width="31" style="73" customWidth="1"/>
    <col min="1276" max="1276" width="7.6640625" style="73" customWidth="1"/>
    <col min="1277" max="1279" width="31" style="73" customWidth="1"/>
    <col min="1280" max="1280" width="2.6640625" style="73"/>
    <col min="1281" max="1281" width="2" style="73" customWidth="1"/>
    <col min="1282" max="1282" width="3.6640625" style="73" bestFit="1" customWidth="1"/>
    <col min="1283" max="1283" width="6.5546875" style="73" customWidth="1"/>
    <col min="1284" max="1284" width="4" style="73" bestFit="1" customWidth="1"/>
    <col min="1285" max="1285" width="8.5546875" style="73" customWidth="1"/>
    <col min="1286" max="1286" width="6.109375" style="73" customWidth="1"/>
    <col min="1287" max="1287" width="18.109375" style="73" customWidth="1"/>
    <col min="1288" max="1288" width="18.21875" style="73" customWidth="1"/>
    <col min="1289" max="1293" width="7.109375" style="73" customWidth="1"/>
    <col min="1294" max="1294" width="6.5546875" style="73" customWidth="1"/>
    <col min="1295" max="1295" width="1.21875" style="73" customWidth="1"/>
    <col min="1296" max="1317" width="0" style="73" hidden="1" customWidth="1"/>
    <col min="1318" max="1531" width="31" style="73" customWidth="1"/>
    <col min="1532" max="1532" width="7.6640625" style="73" customWidth="1"/>
    <col min="1533" max="1535" width="31" style="73" customWidth="1"/>
    <col min="1536" max="1536" width="2.6640625" style="73"/>
    <col min="1537" max="1537" width="2" style="73" customWidth="1"/>
    <col min="1538" max="1538" width="3.6640625" style="73" bestFit="1" customWidth="1"/>
    <col min="1539" max="1539" width="6.5546875" style="73" customWidth="1"/>
    <col min="1540" max="1540" width="4" style="73" bestFit="1" customWidth="1"/>
    <col min="1541" max="1541" width="8.5546875" style="73" customWidth="1"/>
    <col min="1542" max="1542" width="6.109375" style="73" customWidth="1"/>
    <col min="1543" max="1543" width="18.109375" style="73" customWidth="1"/>
    <col min="1544" max="1544" width="18.21875" style="73" customWidth="1"/>
    <col min="1545" max="1549" width="7.109375" style="73" customWidth="1"/>
    <col min="1550" max="1550" width="6.5546875" style="73" customWidth="1"/>
    <col min="1551" max="1551" width="1.21875" style="73" customWidth="1"/>
    <col min="1552" max="1573" width="0" style="73" hidden="1" customWidth="1"/>
    <col min="1574" max="1787" width="31" style="73" customWidth="1"/>
    <col min="1788" max="1788" width="7.6640625" style="73" customWidth="1"/>
    <col min="1789" max="1791" width="31" style="73" customWidth="1"/>
    <col min="1792" max="1792" width="2.6640625" style="73"/>
    <col min="1793" max="1793" width="2" style="73" customWidth="1"/>
    <col min="1794" max="1794" width="3.6640625" style="73" bestFit="1" customWidth="1"/>
    <col min="1795" max="1795" width="6.5546875" style="73" customWidth="1"/>
    <col min="1796" max="1796" width="4" style="73" bestFit="1" customWidth="1"/>
    <col min="1797" max="1797" width="8.5546875" style="73" customWidth="1"/>
    <col min="1798" max="1798" width="6.109375" style="73" customWidth="1"/>
    <col min="1799" max="1799" width="18.109375" style="73" customWidth="1"/>
    <col min="1800" max="1800" width="18.21875" style="73" customWidth="1"/>
    <col min="1801" max="1805" width="7.109375" style="73" customWidth="1"/>
    <col min="1806" max="1806" width="6.5546875" style="73" customWidth="1"/>
    <col min="1807" max="1807" width="1.21875" style="73" customWidth="1"/>
    <col min="1808" max="1829" width="0" style="73" hidden="1" customWidth="1"/>
    <col min="1830" max="2043" width="31" style="73" customWidth="1"/>
    <col min="2044" max="2044" width="7.6640625" style="73" customWidth="1"/>
    <col min="2045" max="2047" width="31" style="73" customWidth="1"/>
    <col min="2048" max="2048" width="2.6640625" style="73"/>
    <col min="2049" max="2049" width="2" style="73" customWidth="1"/>
    <col min="2050" max="2050" width="3.6640625" style="73" bestFit="1" customWidth="1"/>
    <col min="2051" max="2051" width="6.5546875" style="73" customWidth="1"/>
    <col min="2052" max="2052" width="4" style="73" bestFit="1" customWidth="1"/>
    <col min="2053" max="2053" width="8.5546875" style="73" customWidth="1"/>
    <col min="2054" max="2054" width="6.109375" style="73" customWidth="1"/>
    <col min="2055" max="2055" width="18.109375" style="73" customWidth="1"/>
    <col min="2056" max="2056" width="18.21875" style="73" customWidth="1"/>
    <col min="2057" max="2061" width="7.109375" style="73" customWidth="1"/>
    <col min="2062" max="2062" width="6.5546875" style="73" customWidth="1"/>
    <col min="2063" max="2063" width="1.21875" style="73" customWidth="1"/>
    <col min="2064" max="2085" width="0" style="73" hidden="1" customWidth="1"/>
    <col min="2086" max="2299" width="31" style="73" customWidth="1"/>
    <col min="2300" max="2300" width="7.6640625" style="73" customWidth="1"/>
    <col min="2301" max="2303" width="31" style="73" customWidth="1"/>
    <col min="2304" max="2304" width="2.6640625" style="73"/>
    <col min="2305" max="2305" width="2" style="73" customWidth="1"/>
    <col min="2306" max="2306" width="3.6640625" style="73" bestFit="1" customWidth="1"/>
    <col min="2307" max="2307" width="6.5546875" style="73" customWidth="1"/>
    <col min="2308" max="2308" width="4" style="73" bestFit="1" customWidth="1"/>
    <col min="2309" max="2309" width="8.5546875" style="73" customWidth="1"/>
    <col min="2310" max="2310" width="6.109375" style="73" customWidth="1"/>
    <col min="2311" max="2311" width="18.109375" style="73" customWidth="1"/>
    <col min="2312" max="2312" width="18.21875" style="73" customWidth="1"/>
    <col min="2313" max="2317" width="7.109375" style="73" customWidth="1"/>
    <col min="2318" max="2318" width="6.5546875" style="73" customWidth="1"/>
    <col min="2319" max="2319" width="1.21875" style="73" customWidth="1"/>
    <col min="2320" max="2341" width="0" style="73" hidden="1" customWidth="1"/>
    <col min="2342" max="2555" width="31" style="73" customWidth="1"/>
    <col min="2556" max="2556" width="7.6640625" style="73" customWidth="1"/>
    <col min="2557" max="2559" width="31" style="73" customWidth="1"/>
    <col min="2560" max="2560" width="2.6640625" style="73"/>
    <col min="2561" max="2561" width="2" style="73" customWidth="1"/>
    <col min="2562" max="2562" width="3.6640625" style="73" bestFit="1" customWidth="1"/>
    <col min="2563" max="2563" width="6.5546875" style="73" customWidth="1"/>
    <col min="2564" max="2564" width="4" style="73" bestFit="1" customWidth="1"/>
    <col min="2565" max="2565" width="8.5546875" style="73" customWidth="1"/>
    <col min="2566" max="2566" width="6.109375" style="73" customWidth="1"/>
    <col min="2567" max="2567" width="18.109375" style="73" customWidth="1"/>
    <col min="2568" max="2568" width="18.21875" style="73" customWidth="1"/>
    <col min="2569" max="2573" width="7.109375" style="73" customWidth="1"/>
    <col min="2574" max="2574" width="6.5546875" style="73" customWidth="1"/>
    <col min="2575" max="2575" width="1.21875" style="73" customWidth="1"/>
    <col min="2576" max="2597" width="0" style="73" hidden="1" customWidth="1"/>
    <col min="2598" max="2811" width="31" style="73" customWidth="1"/>
    <col min="2812" max="2812" width="7.6640625" style="73" customWidth="1"/>
    <col min="2813" max="2815" width="31" style="73" customWidth="1"/>
    <col min="2816" max="2816" width="2.6640625" style="73"/>
    <col min="2817" max="2817" width="2" style="73" customWidth="1"/>
    <col min="2818" max="2818" width="3.6640625" style="73" bestFit="1" customWidth="1"/>
    <col min="2819" max="2819" width="6.5546875" style="73" customWidth="1"/>
    <col min="2820" max="2820" width="4" style="73" bestFit="1" customWidth="1"/>
    <col min="2821" max="2821" width="8.5546875" style="73" customWidth="1"/>
    <col min="2822" max="2822" width="6.109375" style="73" customWidth="1"/>
    <col min="2823" max="2823" width="18.109375" style="73" customWidth="1"/>
    <col min="2824" max="2824" width="18.21875" style="73" customWidth="1"/>
    <col min="2825" max="2829" width="7.109375" style="73" customWidth="1"/>
    <col min="2830" max="2830" width="6.5546875" style="73" customWidth="1"/>
    <col min="2831" max="2831" width="1.21875" style="73" customWidth="1"/>
    <col min="2832" max="2853" width="0" style="73" hidden="1" customWidth="1"/>
    <col min="2854" max="3067" width="31" style="73" customWidth="1"/>
    <col min="3068" max="3068" width="7.6640625" style="73" customWidth="1"/>
    <col min="3069" max="3071" width="31" style="73" customWidth="1"/>
    <col min="3072" max="3072" width="2.6640625" style="73"/>
    <col min="3073" max="3073" width="2" style="73" customWidth="1"/>
    <col min="3074" max="3074" width="3.6640625" style="73" bestFit="1" customWidth="1"/>
    <col min="3075" max="3075" width="6.5546875" style="73" customWidth="1"/>
    <col min="3076" max="3076" width="4" style="73" bestFit="1" customWidth="1"/>
    <col min="3077" max="3077" width="8.5546875" style="73" customWidth="1"/>
    <col min="3078" max="3078" width="6.109375" style="73" customWidth="1"/>
    <col min="3079" max="3079" width="18.109375" style="73" customWidth="1"/>
    <col min="3080" max="3080" width="18.21875" style="73" customWidth="1"/>
    <col min="3081" max="3085" width="7.109375" style="73" customWidth="1"/>
    <col min="3086" max="3086" width="6.5546875" style="73" customWidth="1"/>
    <col min="3087" max="3087" width="1.21875" style="73" customWidth="1"/>
    <col min="3088" max="3109" width="0" style="73" hidden="1" customWidth="1"/>
    <col min="3110" max="3323" width="31" style="73" customWidth="1"/>
    <col min="3324" max="3324" width="7.6640625" style="73" customWidth="1"/>
    <col min="3325" max="3327" width="31" style="73" customWidth="1"/>
    <col min="3328" max="3328" width="2.6640625" style="73"/>
    <col min="3329" max="3329" width="2" style="73" customWidth="1"/>
    <col min="3330" max="3330" width="3.6640625" style="73" bestFit="1" customWidth="1"/>
    <col min="3331" max="3331" width="6.5546875" style="73" customWidth="1"/>
    <col min="3332" max="3332" width="4" style="73" bestFit="1" customWidth="1"/>
    <col min="3333" max="3333" width="8.5546875" style="73" customWidth="1"/>
    <col min="3334" max="3334" width="6.109375" style="73" customWidth="1"/>
    <col min="3335" max="3335" width="18.109375" style="73" customWidth="1"/>
    <col min="3336" max="3336" width="18.21875" style="73" customWidth="1"/>
    <col min="3337" max="3341" width="7.109375" style="73" customWidth="1"/>
    <col min="3342" max="3342" width="6.5546875" style="73" customWidth="1"/>
    <col min="3343" max="3343" width="1.21875" style="73" customWidth="1"/>
    <col min="3344" max="3365" width="0" style="73" hidden="1" customWidth="1"/>
    <col min="3366" max="3579" width="31" style="73" customWidth="1"/>
    <col min="3580" max="3580" width="7.6640625" style="73" customWidth="1"/>
    <col min="3581" max="3583" width="31" style="73" customWidth="1"/>
    <col min="3584" max="3584" width="2.6640625" style="73"/>
    <col min="3585" max="3585" width="2" style="73" customWidth="1"/>
    <col min="3586" max="3586" width="3.6640625" style="73" bestFit="1" customWidth="1"/>
    <col min="3587" max="3587" width="6.5546875" style="73" customWidth="1"/>
    <col min="3588" max="3588" width="4" style="73" bestFit="1" customWidth="1"/>
    <col min="3589" max="3589" width="8.5546875" style="73" customWidth="1"/>
    <col min="3590" max="3590" width="6.109375" style="73" customWidth="1"/>
    <col min="3591" max="3591" width="18.109375" style="73" customWidth="1"/>
    <col min="3592" max="3592" width="18.21875" style="73" customWidth="1"/>
    <col min="3593" max="3597" width="7.109375" style="73" customWidth="1"/>
    <col min="3598" max="3598" width="6.5546875" style="73" customWidth="1"/>
    <col min="3599" max="3599" width="1.21875" style="73" customWidth="1"/>
    <col min="3600" max="3621" width="0" style="73" hidden="1" customWidth="1"/>
    <col min="3622" max="3835" width="31" style="73" customWidth="1"/>
    <col min="3836" max="3836" width="7.6640625" style="73" customWidth="1"/>
    <col min="3837" max="3839" width="31" style="73" customWidth="1"/>
    <col min="3840" max="3840" width="2.6640625" style="73"/>
    <col min="3841" max="3841" width="2" style="73" customWidth="1"/>
    <col min="3842" max="3842" width="3.6640625" style="73" bestFit="1" customWidth="1"/>
    <col min="3843" max="3843" width="6.5546875" style="73" customWidth="1"/>
    <col min="3844" max="3844" width="4" style="73" bestFit="1" customWidth="1"/>
    <col min="3845" max="3845" width="8.5546875" style="73" customWidth="1"/>
    <col min="3846" max="3846" width="6.109375" style="73" customWidth="1"/>
    <col min="3847" max="3847" width="18.109375" style="73" customWidth="1"/>
    <col min="3848" max="3848" width="18.21875" style="73" customWidth="1"/>
    <col min="3849" max="3853" width="7.109375" style="73" customWidth="1"/>
    <col min="3854" max="3854" width="6.5546875" style="73" customWidth="1"/>
    <col min="3855" max="3855" width="1.21875" style="73" customWidth="1"/>
    <col min="3856" max="3877" width="0" style="73" hidden="1" customWidth="1"/>
    <col min="3878" max="4091" width="31" style="73" customWidth="1"/>
    <col min="4092" max="4092" width="7.6640625" style="73" customWidth="1"/>
    <col min="4093" max="4095" width="31" style="73" customWidth="1"/>
    <col min="4096" max="4096" width="2.6640625" style="73"/>
    <col min="4097" max="4097" width="2" style="73" customWidth="1"/>
    <col min="4098" max="4098" width="3.6640625" style="73" bestFit="1" customWidth="1"/>
    <col min="4099" max="4099" width="6.5546875" style="73" customWidth="1"/>
    <col min="4100" max="4100" width="4" style="73" bestFit="1" customWidth="1"/>
    <col min="4101" max="4101" width="8.5546875" style="73" customWidth="1"/>
    <col min="4102" max="4102" width="6.109375" style="73" customWidth="1"/>
    <col min="4103" max="4103" width="18.109375" style="73" customWidth="1"/>
    <col min="4104" max="4104" width="18.21875" style="73" customWidth="1"/>
    <col min="4105" max="4109" width="7.109375" style="73" customWidth="1"/>
    <col min="4110" max="4110" width="6.5546875" style="73" customWidth="1"/>
    <col min="4111" max="4111" width="1.21875" style="73" customWidth="1"/>
    <col min="4112" max="4133" width="0" style="73" hidden="1" customWidth="1"/>
    <col min="4134" max="4347" width="31" style="73" customWidth="1"/>
    <col min="4348" max="4348" width="7.6640625" style="73" customWidth="1"/>
    <col min="4349" max="4351" width="31" style="73" customWidth="1"/>
    <col min="4352" max="4352" width="2.6640625" style="73"/>
    <col min="4353" max="4353" width="2" style="73" customWidth="1"/>
    <col min="4354" max="4354" width="3.6640625" style="73" bestFit="1" customWidth="1"/>
    <col min="4355" max="4355" width="6.5546875" style="73" customWidth="1"/>
    <col min="4356" max="4356" width="4" style="73" bestFit="1" customWidth="1"/>
    <col min="4357" max="4357" width="8.5546875" style="73" customWidth="1"/>
    <col min="4358" max="4358" width="6.109375" style="73" customWidth="1"/>
    <col min="4359" max="4359" width="18.109375" style="73" customWidth="1"/>
    <col min="4360" max="4360" width="18.21875" style="73" customWidth="1"/>
    <col min="4361" max="4365" width="7.109375" style="73" customWidth="1"/>
    <col min="4366" max="4366" width="6.5546875" style="73" customWidth="1"/>
    <col min="4367" max="4367" width="1.21875" style="73" customWidth="1"/>
    <col min="4368" max="4389" width="0" style="73" hidden="1" customWidth="1"/>
    <col min="4390" max="4603" width="31" style="73" customWidth="1"/>
    <col min="4604" max="4604" width="7.6640625" style="73" customWidth="1"/>
    <col min="4605" max="4607" width="31" style="73" customWidth="1"/>
    <col min="4608" max="4608" width="2.6640625" style="73"/>
    <col min="4609" max="4609" width="2" style="73" customWidth="1"/>
    <col min="4610" max="4610" width="3.6640625" style="73" bestFit="1" customWidth="1"/>
    <col min="4611" max="4611" width="6.5546875" style="73" customWidth="1"/>
    <col min="4612" max="4612" width="4" style="73" bestFit="1" customWidth="1"/>
    <col min="4613" max="4613" width="8.5546875" style="73" customWidth="1"/>
    <col min="4614" max="4614" width="6.109375" style="73" customWidth="1"/>
    <col min="4615" max="4615" width="18.109375" style="73" customWidth="1"/>
    <col min="4616" max="4616" width="18.21875" style="73" customWidth="1"/>
    <col min="4617" max="4621" width="7.109375" style="73" customWidth="1"/>
    <col min="4622" max="4622" width="6.5546875" style="73" customWidth="1"/>
    <col min="4623" max="4623" width="1.21875" style="73" customWidth="1"/>
    <col min="4624" max="4645" width="0" style="73" hidden="1" customWidth="1"/>
    <col min="4646" max="4859" width="31" style="73" customWidth="1"/>
    <col min="4860" max="4860" width="7.6640625" style="73" customWidth="1"/>
    <col min="4861" max="4863" width="31" style="73" customWidth="1"/>
    <col min="4864" max="4864" width="2.6640625" style="73"/>
    <col min="4865" max="4865" width="2" style="73" customWidth="1"/>
    <col min="4866" max="4866" width="3.6640625" style="73" bestFit="1" customWidth="1"/>
    <col min="4867" max="4867" width="6.5546875" style="73" customWidth="1"/>
    <col min="4868" max="4868" width="4" style="73" bestFit="1" customWidth="1"/>
    <col min="4869" max="4869" width="8.5546875" style="73" customWidth="1"/>
    <col min="4870" max="4870" width="6.109375" style="73" customWidth="1"/>
    <col min="4871" max="4871" width="18.109375" style="73" customWidth="1"/>
    <col min="4872" max="4872" width="18.21875" style="73" customWidth="1"/>
    <col min="4873" max="4877" width="7.109375" style="73" customWidth="1"/>
    <col min="4878" max="4878" width="6.5546875" style="73" customWidth="1"/>
    <col min="4879" max="4879" width="1.21875" style="73" customWidth="1"/>
    <col min="4880" max="4901" width="0" style="73" hidden="1" customWidth="1"/>
    <col min="4902" max="5115" width="31" style="73" customWidth="1"/>
    <col min="5116" max="5116" width="7.6640625" style="73" customWidth="1"/>
    <col min="5117" max="5119" width="31" style="73" customWidth="1"/>
    <col min="5120" max="5120" width="2.6640625" style="73"/>
    <col min="5121" max="5121" width="2" style="73" customWidth="1"/>
    <col min="5122" max="5122" width="3.6640625" style="73" bestFit="1" customWidth="1"/>
    <col min="5123" max="5123" width="6.5546875" style="73" customWidth="1"/>
    <col min="5124" max="5124" width="4" style="73" bestFit="1" customWidth="1"/>
    <col min="5125" max="5125" width="8.5546875" style="73" customWidth="1"/>
    <col min="5126" max="5126" width="6.109375" style="73" customWidth="1"/>
    <col min="5127" max="5127" width="18.109375" style="73" customWidth="1"/>
    <col min="5128" max="5128" width="18.21875" style="73" customWidth="1"/>
    <col min="5129" max="5133" width="7.109375" style="73" customWidth="1"/>
    <col min="5134" max="5134" width="6.5546875" style="73" customWidth="1"/>
    <col min="5135" max="5135" width="1.21875" style="73" customWidth="1"/>
    <col min="5136" max="5157" width="0" style="73" hidden="1" customWidth="1"/>
    <col min="5158" max="5371" width="31" style="73" customWidth="1"/>
    <col min="5372" max="5372" width="7.6640625" style="73" customWidth="1"/>
    <col min="5373" max="5375" width="31" style="73" customWidth="1"/>
    <col min="5376" max="5376" width="2.6640625" style="73"/>
    <col min="5377" max="5377" width="2" style="73" customWidth="1"/>
    <col min="5378" max="5378" width="3.6640625" style="73" bestFit="1" customWidth="1"/>
    <col min="5379" max="5379" width="6.5546875" style="73" customWidth="1"/>
    <col min="5380" max="5380" width="4" style="73" bestFit="1" customWidth="1"/>
    <col min="5381" max="5381" width="8.5546875" style="73" customWidth="1"/>
    <col min="5382" max="5382" width="6.109375" style="73" customWidth="1"/>
    <col min="5383" max="5383" width="18.109375" style="73" customWidth="1"/>
    <col min="5384" max="5384" width="18.21875" style="73" customWidth="1"/>
    <col min="5385" max="5389" width="7.109375" style="73" customWidth="1"/>
    <col min="5390" max="5390" width="6.5546875" style="73" customWidth="1"/>
    <col min="5391" max="5391" width="1.21875" style="73" customWidth="1"/>
    <col min="5392" max="5413" width="0" style="73" hidden="1" customWidth="1"/>
    <col min="5414" max="5627" width="31" style="73" customWidth="1"/>
    <col min="5628" max="5628" width="7.6640625" style="73" customWidth="1"/>
    <col min="5629" max="5631" width="31" style="73" customWidth="1"/>
    <col min="5632" max="5632" width="2.6640625" style="73"/>
    <col min="5633" max="5633" width="2" style="73" customWidth="1"/>
    <col min="5634" max="5634" width="3.6640625" style="73" bestFit="1" customWidth="1"/>
    <col min="5635" max="5635" width="6.5546875" style="73" customWidth="1"/>
    <col min="5636" max="5636" width="4" style="73" bestFit="1" customWidth="1"/>
    <col min="5637" max="5637" width="8.5546875" style="73" customWidth="1"/>
    <col min="5638" max="5638" width="6.109375" style="73" customWidth="1"/>
    <col min="5639" max="5639" width="18.109375" style="73" customWidth="1"/>
    <col min="5640" max="5640" width="18.21875" style="73" customWidth="1"/>
    <col min="5641" max="5645" width="7.109375" style="73" customWidth="1"/>
    <col min="5646" max="5646" width="6.5546875" style="73" customWidth="1"/>
    <col min="5647" max="5647" width="1.21875" style="73" customWidth="1"/>
    <col min="5648" max="5669" width="0" style="73" hidden="1" customWidth="1"/>
    <col min="5670" max="5883" width="31" style="73" customWidth="1"/>
    <col min="5884" max="5884" width="7.6640625" style="73" customWidth="1"/>
    <col min="5885" max="5887" width="31" style="73" customWidth="1"/>
    <col min="5888" max="5888" width="2.6640625" style="73"/>
    <col min="5889" max="5889" width="2" style="73" customWidth="1"/>
    <col min="5890" max="5890" width="3.6640625" style="73" bestFit="1" customWidth="1"/>
    <col min="5891" max="5891" width="6.5546875" style="73" customWidth="1"/>
    <col min="5892" max="5892" width="4" style="73" bestFit="1" customWidth="1"/>
    <col min="5893" max="5893" width="8.5546875" style="73" customWidth="1"/>
    <col min="5894" max="5894" width="6.109375" style="73" customWidth="1"/>
    <col min="5895" max="5895" width="18.109375" style="73" customWidth="1"/>
    <col min="5896" max="5896" width="18.21875" style="73" customWidth="1"/>
    <col min="5897" max="5901" width="7.109375" style="73" customWidth="1"/>
    <col min="5902" max="5902" width="6.5546875" style="73" customWidth="1"/>
    <col min="5903" max="5903" width="1.21875" style="73" customWidth="1"/>
    <col min="5904" max="5925" width="0" style="73" hidden="1" customWidth="1"/>
    <col min="5926" max="6139" width="31" style="73" customWidth="1"/>
    <col min="6140" max="6140" width="7.6640625" style="73" customWidth="1"/>
    <col min="6141" max="6143" width="31" style="73" customWidth="1"/>
    <col min="6144" max="6144" width="2.6640625" style="73"/>
    <col min="6145" max="6145" width="2" style="73" customWidth="1"/>
    <col min="6146" max="6146" width="3.6640625" style="73" bestFit="1" customWidth="1"/>
    <col min="6147" max="6147" width="6.5546875" style="73" customWidth="1"/>
    <col min="6148" max="6148" width="4" style="73" bestFit="1" customWidth="1"/>
    <col min="6149" max="6149" width="8.5546875" style="73" customWidth="1"/>
    <col min="6150" max="6150" width="6.109375" style="73" customWidth="1"/>
    <col min="6151" max="6151" width="18.109375" style="73" customWidth="1"/>
    <col min="6152" max="6152" width="18.21875" style="73" customWidth="1"/>
    <col min="6153" max="6157" width="7.109375" style="73" customWidth="1"/>
    <col min="6158" max="6158" width="6.5546875" style="73" customWidth="1"/>
    <col min="6159" max="6159" width="1.21875" style="73" customWidth="1"/>
    <col min="6160" max="6181" width="0" style="73" hidden="1" customWidth="1"/>
    <col min="6182" max="6395" width="31" style="73" customWidth="1"/>
    <col min="6396" max="6396" width="7.6640625" style="73" customWidth="1"/>
    <col min="6397" max="6399" width="31" style="73" customWidth="1"/>
    <col min="6400" max="6400" width="2.6640625" style="73"/>
    <col min="6401" max="6401" width="2" style="73" customWidth="1"/>
    <col min="6402" max="6402" width="3.6640625" style="73" bestFit="1" customWidth="1"/>
    <col min="6403" max="6403" width="6.5546875" style="73" customWidth="1"/>
    <col min="6404" max="6404" width="4" style="73" bestFit="1" customWidth="1"/>
    <col min="6405" max="6405" width="8.5546875" style="73" customWidth="1"/>
    <col min="6406" max="6406" width="6.109375" style="73" customWidth="1"/>
    <col min="6407" max="6407" width="18.109375" style="73" customWidth="1"/>
    <col min="6408" max="6408" width="18.21875" style="73" customWidth="1"/>
    <col min="6409" max="6413" width="7.109375" style="73" customWidth="1"/>
    <col min="6414" max="6414" width="6.5546875" style="73" customWidth="1"/>
    <col min="6415" max="6415" width="1.21875" style="73" customWidth="1"/>
    <col min="6416" max="6437" width="0" style="73" hidden="1" customWidth="1"/>
    <col min="6438" max="6651" width="31" style="73" customWidth="1"/>
    <col min="6652" max="6652" width="7.6640625" style="73" customWidth="1"/>
    <col min="6653" max="6655" width="31" style="73" customWidth="1"/>
    <col min="6656" max="6656" width="2.6640625" style="73"/>
    <col min="6657" max="6657" width="2" style="73" customWidth="1"/>
    <col min="6658" max="6658" width="3.6640625" style="73" bestFit="1" customWidth="1"/>
    <col min="6659" max="6659" width="6.5546875" style="73" customWidth="1"/>
    <col min="6660" max="6660" width="4" style="73" bestFit="1" customWidth="1"/>
    <col min="6661" max="6661" width="8.5546875" style="73" customWidth="1"/>
    <col min="6662" max="6662" width="6.109375" style="73" customWidth="1"/>
    <col min="6663" max="6663" width="18.109375" style="73" customWidth="1"/>
    <col min="6664" max="6664" width="18.21875" style="73" customWidth="1"/>
    <col min="6665" max="6669" width="7.109375" style="73" customWidth="1"/>
    <col min="6670" max="6670" width="6.5546875" style="73" customWidth="1"/>
    <col min="6671" max="6671" width="1.21875" style="73" customWidth="1"/>
    <col min="6672" max="6693" width="0" style="73" hidden="1" customWidth="1"/>
    <col min="6694" max="6907" width="31" style="73" customWidth="1"/>
    <col min="6908" max="6908" width="7.6640625" style="73" customWidth="1"/>
    <col min="6909" max="6911" width="31" style="73" customWidth="1"/>
    <col min="6912" max="6912" width="2.6640625" style="73"/>
    <col min="6913" max="6913" width="2" style="73" customWidth="1"/>
    <col min="6914" max="6914" width="3.6640625" style="73" bestFit="1" customWidth="1"/>
    <col min="6915" max="6915" width="6.5546875" style="73" customWidth="1"/>
    <col min="6916" max="6916" width="4" style="73" bestFit="1" customWidth="1"/>
    <col min="6917" max="6917" width="8.5546875" style="73" customWidth="1"/>
    <col min="6918" max="6918" width="6.109375" style="73" customWidth="1"/>
    <col min="6919" max="6919" width="18.109375" style="73" customWidth="1"/>
    <col min="6920" max="6920" width="18.21875" style="73" customWidth="1"/>
    <col min="6921" max="6925" width="7.109375" style="73" customWidth="1"/>
    <col min="6926" max="6926" width="6.5546875" style="73" customWidth="1"/>
    <col min="6927" max="6927" width="1.21875" style="73" customWidth="1"/>
    <col min="6928" max="6949" width="0" style="73" hidden="1" customWidth="1"/>
    <col min="6950" max="7163" width="31" style="73" customWidth="1"/>
    <col min="7164" max="7164" width="7.6640625" style="73" customWidth="1"/>
    <col min="7165" max="7167" width="31" style="73" customWidth="1"/>
    <col min="7168" max="7168" width="2.6640625" style="73"/>
    <col min="7169" max="7169" width="2" style="73" customWidth="1"/>
    <col min="7170" max="7170" width="3.6640625" style="73" bestFit="1" customWidth="1"/>
    <col min="7171" max="7171" width="6.5546875" style="73" customWidth="1"/>
    <col min="7172" max="7172" width="4" style="73" bestFit="1" customWidth="1"/>
    <col min="7173" max="7173" width="8.5546875" style="73" customWidth="1"/>
    <col min="7174" max="7174" width="6.109375" style="73" customWidth="1"/>
    <col min="7175" max="7175" width="18.109375" style="73" customWidth="1"/>
    <col min="7176" max="7176" width="18.21875" style="73" customWidth="1"/>
    <col min="7177" max="7181" width="7.109375" style="73" customWidth="1"/>
    <col min="7182" max="7182" width="6.5546875" style="73" customWidth="1"/>
    <col min="7183" max="7183" width="1.21875" style="73" customWidth="1"/>
    <col min="7184" max="7205" width="0" style="73" hidden="1" customWidth="1"/>
    <col min="7206" max="7419" width="31" style="73" customWidth="1"/>
    <col min="7420" max="7420" width="7.6640625" style="73" customWidth="1"/>
    <col min="7421" max="7423" width="31" style="73" customWidth="1"/>
    <col min="7424" max="7424" width="2.6640625" style="73"/>
    <col min="7425" max="7425" width="2" style="73" customWidth="1"/>
    <col min="7426" max="7426" width="3.6640625" style="73" bestFit="1" customWidth="1"/>
    <col min="7427" max="7427" width="6.5546875" style="73" customWidth="1"/>
    <col min="7428" max="7428" width="4" style="73" bestFit="1" customWidth="1"/>
    <col min="7429" max="7429" width="8.5546875" style="73" customWidth="1"/>
    <col min="7430" max="7430" width="6.109375" style="73" customWidth="1"/>
    <col min="7431" max="7431" width="18.109375" style="73" customWidth="1"/>
    <col min="7432" max="7432" width="18.21875" style="73" customWidth="1"/>
    <col min="7433" max="7437" width="7.109375" style="73" customWidth="1"/>
    <col min="7438" max="7438" width="6.5546875" style="73" customWidth="1"/>
    <col min="7439" max="7439" width="1.21875" style="73" customWidth="1"/>
    <col min="7440" max="7461" width="0" style="73" hidden="1" customWidth="1"/>
    <col min="7462" max="7675" width="31" style="73" customWidth="1"/>
    <col min="7676" max="7676" width="7.6640625" style="73" customWidth="1"/>
    <col min="7677" max="7679" width="31" style="73" customWidth="1"/>
    <col min="7680" max="7680" width="2.6640625" style="73"/>
    <col min="7681" max="7681" width="2" style="73" customWidth="1"/>
    <col min="7682" max="7682" width="3.6640625" style="73" bestFit="1" customWidth="1"/>
    <col min="7683" max="7683" width="6.5546875" style="73" customWidth="1"/>
    <col min="7684" max="7684" width="4" style="73" bestFit="1" customWidth="1"/>
    <col min="7685" max="7685" width="8.5546875" style="73" customWidth="1"/>
    <col min="7686" max="7686" width="6.109375" style="73" customWidth="1"/>
    <col min="7687" max="7687" width="18.109375" style="73" customWidth="1"/>
    <col min="7688" max="7688" width="18.21875" style="73" customWidth="1"/>
    <col min="7689" max="7693" width="7.109375" style="73" customWidth="1"/>
    <col min="7694" max="7694" width="6.5546875" style="73" customWidth="1"/>
    <col min="7695" max="7695" width="1.21875" style="73" customWidth="1"/>
    <col min="7696" max="7717" width="0" style="73" hidden="1" customWidth="1"/>
    <col min="7718" max="7931" width="31" style="73" customWidth="1"/>
    <col min="7932" max="7932" width="7.6640625" style="73" customWidth="1"/>
    <col min="7933" max="7935" width="31" style="73" customWidth="1"/>
    <col min="7936" max="7936" width="2.6640625" style="73"/>
    <col min="7937" max="7937" width="2" style="73" customWidth="1"/>
    <col min="7938" max="7938" width="3.6640625" style="73" bestFit="1" customWidth="1"/>
    <col min="7939" max="7939" width="6.5546875" style="73" customWidth="1"/>
    <col min="7940" max="7940" width="4" style="73" bestFit="1" customWidth="1"/>
    <col min="7941" max="7941" width="8.5546875" style="73" customWidth="1"/>
    <col min="7942" max="7942" width="6.109375" style="73" customWidth="1"/>
    <col min="7943" max="7943" width="18.109375" style="73" customWidth="1"/>
    <col min="7944" max="7944" width="18.21875" style="73" customWidth="1"/>
    <col min="7945" max="7949" width="7.109375" style="73" customWidth="1"/>
    <col min="7950" max="7950" width="6.5546875" style="73" customWidth="1"/>
    <col min="7951" max="7951" width="1.21875" style="73" customWidth="1"/>
    <col min="7952" max="7973" width="0" style="73" hidden="1" customWidth="1"/>
    <col min="7974" max="8187" width="31" style="73" customWidth="1"/>
    <col min="8188" max="8188" width="7.6640625" style="73" customWidth="1"/>
    <col min="8189" max="8191" width="31" style="73" customWidth="1"/>
    <col min="8192" max="8192" width="2.6640625" style="73"/>
    <col min="8193" max="8193" width="2" style="73" customWidth="1"/>
    <col min="8194" max="8194" width="3.6640625" style="73" bestFit="1" customWidth="1"/>
    <col min="8195" max="8195" width="6.5546875" style="73" customWidth="1"/>
    <col min="8196" max="8196" width="4" style="73" bestFit="1" customWidth="1"/>
    <col min="8197" max="8197" width="8.5546875" style="73" customWidth="1"/>
    <col min="8198" max="8198" width="6.109375" style="73" customWidth="1"/>
    <col min="8199" max="8199" width="18.109375" style="73" customWidth="1"/>
    <col min="8200" max="8200" width="18.21875" style="73" customWidth="1"/>
    <col min="8201" max="8205" width="7.109375" style="73" customWidth="1"/>
    <col min="8206" max="8206" width="6.5546875" style="73" customWidth="1"/>
    <col min="8207" max="8207" width="1.21875" style="73" customWidth="1"/>
    <col min="8208" max="8229" width="0" style="73" hidden="1" customWidth="1"/>
    <col min="8230" max="8443" width="31" style="73" customWidth="1"/>
    <col min="8444" max="8444" width="7.6640625" style="73" customWidth="1"/>
    <col min="8445" max="8447" width="31" style="73" customWidth="1"/>
    <col min="8448" max="8448" width="2.6640625" style="73"/>
    <col min="8449" max="8449" width="2" style="73" customWidth="1"/>
    <col min="8450" max="8450" width="3.6640625" style="73" bestFit="1" customWidth="1"/>
    <col min="8451" max="8451" width="6.5546875" style="73" customWidth="1"/>
    <col min="8452" max="8452" width="4" style="73" bestFit="1" customWidth="1"/>
    <col min="8453" max="8453" width="8.5546875" style="73" customWidth="1"/>
    <col min="8454" max="8454" width="6.109375" style="73" customWidth="1"/>
    <col min="8455" max="8455" width="18.109375" style="73" customWidth="1"/>
    <col min="8456" max="8456" width="18.21875" style="73" customWidth="1"/>
    <col min="8457" max="8461" width="7.109375" style="73" customWidth="1"/>
    <col min="8462" max="8462" width="6.5546875" style="73" customWidth="1"/>
    <col min="8463" max="8463" width="1.21875" style="73" customWidth="1"/>
    <col min="8464" max="8485" width="0" style="73" hidden="1" customWidth="1"/>
    <col min="8486" max="8699" width="31" style="73" customWidth="1"/>
    <col min="8700" max="8700" width="7.6640625" style="73" customWidth="1"/>
    <col min="8701" max="8703" width="31" style="73" customWidth="1"/>
    <col min="8704" max="8704" width="2.6640625" style="73"/>
    <col min="8705" max="8705" width="2" style="73" customWidth="1"/>
    <col min="8706" max="8706" width="3.6640625" style="73" bestFit="1" customWidth="1"/>
    <col min="8707" max="8707" width="6.5546875" style="73" customWidth="1"/>
    <col min="8708" max="8708" width="4" style="73" bestFit="1" customWidth="1"/>
    <col min="8709" max="8709" width="8.5546875" style="73" customWidth="1"/>
    <col min="8710" max="8710" width="6.109375" style="73" customWidth="1"/>
    <col min="8711" max="8711" width="18.109375" style="73" customWidth="1"/>
    <col min="8712" max="8712" width="18.21875" style="73" customWidth="1"/>
    <col min="8713" max="8717" width="7.109375" style="73" customWidth="1"/>
    <col min="8718" max="8718" width="6.5546875" style="73" customWidth="1"/>
    <col min="8719" max="8719" width="1.21875" style="73" customWidth="1"/>
    <col min="8720" max="8741" width="0" style="73" hidden="1" customWidth="1"/>
    <col min="8742" max="8955" width="31" style="73" customWidth="1"/>
    <col min="8956" max="8956" width="7.6640625" style="73" customWidth="1"/>
    <col min="8957" max="8959" width="31" style="73" customWidth="1"/>
    <col min="8960" max="8960" width="2.6640625" style="73"/>
    <col min="8961" max="8961" width="2" style="73" customWidth="1"/>
    <col min="8962" max="8962" width="3.6640625" style="73" bestFit="1" customWidth="1"/>
    <col min="8963" max="8963" width="6.5546875" style="73" customWidth="1"/>
    <col min="8964" max="8964" width="4" style="73" bestFit="1" customWidth="1"/>
    <col min="8965" max="8965" width="8.5546875" style="73" customWidth="1"/>
    <col min="8966" max="8966" width="6.109375" style="73" customWidth="1"/>
    <col min="8967" max="8967" width="18.109375" style="73" customWidth="1"/>
    <col min="8968" max="8968" width="18.21875" style="73" customWidth="1"/>
    <col min="8969" max="8973" width="7.109375" style="73" customWidth="1"/>
    <col min="8974" max="8974" width="6.5546875" style="73" customWidth="1"/>
    <col min="8975" max="8975" width="1.21875" style="73" customWidth="1"/>
    <col min="8976" max="8997" width="0" style="73" hidden="1" customWidth="1"/>
    <col min="8998" max="9211" width="31" style="73" customWidth="1"/>
    <col min="9212" max="9212" width="7.6640625" style="73" customWidth="1"/>
    <col min="9213" max="9215" width="31" style="73" customWidth="1"/>
    <col min="9216" max="9216" width="2.6640625" style="73"/>
    <col min="9217" max="9217" width="2" style="73" customWidth="1"/>
    <col min="9218" max="9218" width="3.6640625" style="73" bestFit="1" customWidth="1"/>
    <col min="9219" max="9219" width="6.5546875" style="73" customWidth="1"/>
    <col min="9220" max="9220" width="4" style="73" bestFit="1" customWidth="1"/>
    <col min="9221" max="9221" width="8.5546875" style="73" customWidth="1"/>
    <col min="9222" max="9222" width="6.109375" style="73" customWidth="1"/>
    <col min="9223" max="9223" width="18.109375" style="73" customWidth="1"/>
    <col min="9224" max="9224" width="18.21875" style="73" customWidth="1"/>
    <col min="9225" max="9229" width="7.109375" style="73" customWidth="1"/>
    <col min="9230" max="9230" width="6.5546875" style="73" customWidth="1"/>
    <col min="9231" max="9231" width="1.21875" style="73" customWidth="1"/>
    <col min="9232" max="9253" width="0" style="73" hidden="1" customWidth="1"/>
    <col min="9254" max="9467" width="31" style="73" customWidth="1"/>
    <col min="9468" max="9468" width="7.6640625" style="73" customWidth="1"/>
    <col min="9469" max="9471" width="31" style="73" customWidth="1"/>
    <col min="9472" max="9472" width="2.6640625" style="73"/>
    <col min="9473" max="9473" width="2" style="73" customWidth="1"/>
    <col min="9474" max="9474" width="3.6640625" style="73" bestFit="1" customWidth="1"/>
    <col min="9475" max="9475" width="6.5546875" style="73" customWidth="1"/>
    <col min="9476" max="9476" width="4" style="73" bestFit="1" customWidth="1"/>
    <col min="9477" max="9477" width="8.5546875" style="73" customWidth="1"/>
    <col min="9478" max="9478" width="6.109375" style="73" customWidth="1"/>
    <col min="9479" max="9479" width="18.109375" style="73" customWidth="1"/>
    <col min="9480" max="9480" width="18.21875" style="73" customWidth="1"/>
    <col min="9481" max="9485" width="7.109375" style="73" customWidth="1"/>
    <col min="9486" max="9486" width="6.5546875" style="73" customWidth="1"/>
    <col min="9487" max="9487" width="1.21875" style="73" customWidth="1"/>
    <col min="9488" max="9509" width="0" style="73" hidden="1" customWidth="1"/>
    <col min="9510" max="9723" width="31" style="73" customWidth="1"/>
    <col min="9724" max="9724" width="7.6640625" style="73" customWidth="1"/>
    <col min="9725" max="9727" width="31" style="73" customWidth="1"/>
    <col min="9728" max="9728" width="2.6640625" style="73"/>
    <col min="9729" max="9729" width="2" style="73" customWidth="1"/>
    <col min="9730" max="9730" width="3.6640625" style="73" bestFit="1" customWidth="1"/>
    <col min="9731" max="9731" width="6.5546875" style="73" customWidth="1"/>
    <col min="9732" max="9732" width="4" style="73" bestFit="1" customWidth="1"/>
    <col min="9733" max="9733" width="8.5546875" style="73" customWidth="1"/>
    <col min="9734" max="9734" width="6.109375" style="73" customWidth="1"/>
    <col min="9735" max="9735" width="18.109375" style="73" customWidth="1"/>
    <col min="9736" max="9736" width="18.21875" style="73" customWidth="1"/>
    <col min="9737" max="9741" width="7.109375" style="73" customWidth="1"/>
    <col min="9742" max="9742" width="6.5546875" style="73" customWidth="1"/>
    <col min="9743" max="9743" width="1.21875" style="73" customWidth="1"/>
    <col min="9744" max="9765" width="0" style="73" hidden="1" customWidth="1"/>
    <col min="9766" max="9979" width="31" style="73" customWidth="1"/>
    <col min="9980" max="9980" width="7.6640625" style="73" customWidth="1"/>
    <col min="9981" max="9983" width="31" style="73" customWidth="1"/>
    <col min="9984" max="9984" width="2.6640625" style="73"/>
    <col min="9985" max="9985" width="2" style="73" customWidth="1"/>
    <col min="9986" max="9986" width="3.6640625" style="73" bestFit="1" customWidth="1"/>
    <col min="9987" max="9987" width="6.5546875" style="73" customWidth="1"/>
    <col min="9988" max="9988" width="4" style="73" bestFit="1" customWidth="1"/>
    <col min="9989" max="9989" width="8.5546875" style="73" customWidth="1"/>
    <col min="9990" max="9990" width="6.109375" style="73" customWidth="1"/>
    <col min="9991" max="9991" width="18.109375" style="73" customWidth="1"/>
    <col min="9992" max="9992" width="18.21875" style="73" customWidth="1"/>
    <col min="9993" max="9997" width="7.109375" style="73" customWidth="1"/>
    <col min="9998" max="9998" width="6.5546875" style="73" customWidth="1"/>
    <col min="9999" max="9999" width="1.21875" style="73" customWidth="1"/>
    <col min="10000" max="10021" width="0" style="73" hidden="1" customWidth="1"/>
    <col min="10022" max="10235" width="31" style="73" customWidth="1"/>
    <col min="10236" max="10236" width="7.6640625" style="73" customWidth="1"/>
    <col min="10237" max="10239" width="31" style="73" customWidth="1"/>
    <col min="10240" max="10240" width="2.6640625" style="73"/>
    <col min="10241" max="10241" width="2" style="73" customWidth="1"/>
    <col min="10242" max="10242" width="3.6640625" style="73" bestFit="1" customWidth="1"/>
    <col min="10243" max="10243" width="6.5546875" style="73" customWidth="1"/>
    <col min="10244" max="10244" width="4" style="73" bestFit="1" customWidth="1"/>
    <col min="10245" max="10245" width="8.5546875" style="73" customWidth="1"/>
    <col min="10246" max="10246" width="6.109375" style="73" customWidth="1"/>
    <col min="10247" max="10247" width="18.109375" style="73" customWidth="1"/>
    <col min="10248" max="10248" width="18.21875" style="73" customWidth="1"/>
    <col min="10249" max="10253" width="7.109375" style="73" customWidth="1"/>
    <col min="10254" max="10254" width="6.5546875" style="73" customWidth="1"/>
    <col min="10255" max="10255" width="1.21875" style="73" customWidth="1"/>
    <col min="10256" max="10277" width="0" style="73" hidden="1" customWidth="1"/>
    <col min="10278" max="10491" width="31" style="73" customWidth="1"/>
    <col min="10492" max="10492" width="7.6640625" style="73" customWidth="1"/>
    <col min="10493" max="10495" width="31" style="73" customWidth="1"/>
    <col min="10496" max="10496" width="2.6640625" style="73"/>
    <col min="10497" max="10497" width="2" style="73" customWidth="1"/>
    <col min="10498" max="10498" width="3.6640625" style="73" bestFit="1" customWidth="1"/>
    <col min="10499" max="10499" width="6.5546875" style="73" customWidth="1"/>
    <col min="10500" max="10500" width="4" style="73" bestFit="1" customWidth="1"/>
    <col min="10501" max="10501" width="8.5546875" style="73" customWidth="1"/>
    <col min="10502" max="10502" width="6.109375" style="73" customWidth="1"/>
    <col min="10503" max="10503" width="18.109375" style="73" customWidth="1"/>
    <col min="10504" max="10504" width="18.21875" style="73" customWidth="1"/>
    <col min="10505" max="10509" width="7.109375" style="73" customWidth="1"/>
    <col min="10510" max="10510" width="6.5546875" style="73" customWidth="1"/>
    <col min="10511" max="10511" width="1.21875" style="73" customWidth="1"/>
    <col min="10512" max="10533" width="0" style="73" hidden="1" customWidth="1"/>
    <col min="10534" max="10747" width="31" style="73" customWidth="1"/>
    <col min="10748" max="10748" width="7.6640625" style="73" customWidth="1"/>
    <col min="10749" max="10751" width="31" style="73" customWidth="1"/>
    <col min="10752" max="10752" width="2.6640625" style="73"/>
    <col min="10753" max="10753" width="2" style="73" customWidth="1"/>
    <col min="10754" max="10754" width="3.6640625" style="73" bestFit="1" customWidth="1"/>
    <col min="10755" max="10755" width="6.5546875" style="73" customWidth="1"/>
    <col min="10756" max="10756" width="4" style="73" bestFit="1" customWidth="1"/>
    <col min="10757" max="10757" width="8.5546875" style="73" customWidth="1"/>
    <col min="10758" max="10758" width="6.109375" style="73" customWidth="1"/>
    <col min="10759" max="10759" width="18.109375" style="73" customWidth="1"/>
    <col min="10760" max="10760" width="18.21875" style="73" customWidth="1"/>
    <col min="10761" max="10765" width="7.109375" style="73" customWidth="1"/>
    <col min="10766" max="10766" width="6.5546875" style="73" customWidth="1"/>
    <col min="10767" max="10767" width="1.21875" style="73" customWidth="1"/>
    <col min="10768" max="10789" width="0" style="73" hidden="1" customWidth="1"/>
    <col min="10790" max="11003" width="31" style="73" customWidth="1"/>
    <col min="11004" max="11004" width="7.6640625" style="73" customWidth="1"/>
    <col min="11005" max="11007" width="31" style="73" customWidth="1"/>
    <col min="11008" max="11008" width="2.6640625" style="73"/>
    <col min="11009" max="11009" width="2" style="73" customWidth="1"/>
    <col min="11010" max="11010" width="3.6640625" style="73" bestFit="1" customWidth="1"/>
    <col min="11011" max="11011" width="6.5546875" style="73" customWidth="1"/>
    <col min="11012" max="11012" width="4" style="73" bestFit="1" customWidth="1"/>
    <col min="11013" max="11013" width="8.5546875" style="73" customWidth="1"/>
    <col min="11014" max="11014" width="6.109375" style="73" customWidth="1"/>
    <col min="11015" max="11015" width="18.109375" style="73" customWidth="1"/>
    <col min="11016" max="11016" width="18.21875" style="73" customWidth="1"/>
    <col min="11017" max="11021" width="7.109375" style="73" customWidth="1"/>
    <col min="11022" max="11022" width="6.5546875" style="73" customWidth="1"/>
    <col min="11023" max="11023" width="1.21875" style="73" customWidth="1"/>
    <col min="11024" max="11045" width="0" style="73" hidden="1" customWidth="1"/>
    <col min="11046" max="11259" width="31" style="73" customWidth="1"/>
    <col min="11260" max="11260" width="7.6640625" style="73" customWidth="1"/>
    <col min="11261" max="11263" width="31" style="73" customWidth="1"/>
    <col min="11264" max="11264" width="2.6640625" style="73"/>
    <col min="11265" max="11265" width="2" style="73" customWidth="1"/>
    <col min="11266" max="11266" width="3.6640625" style="73" bestFit="1" customWidth="1"/>
    <col min="11267" max="11267" width="6.5546875" style="73" customWidth="1"/>
    <col min="11268" max="11268" width="4" style="73" bestFit="1" customWidth="1"/>
    <col min="11269" max="11269" width="8.5546875" style="73" customWidth="1"/>
    <col min="11270" max="11270" width="6.109375" style="73" customWidth="1"/>
    <col min="11271" max="11271" width="18.109375" style="73" customWidth="1"/>
    <col min="11272" max="11272" width="18.21875" style="73" customWidth="1"/>
    <col min="11273" max="11277" width="7.109375" style="73" customWidth="1"/>
    <col min="11278" max="11278" width="6.5546875" style="73" customWidth="1"/>
    <col min="11279" max="11279" width="1.21875" style="73" customWidth="1"/>
    <col min="11280" max="11301" width="0" style="73" hidden="1" customWidth="1"/>
    <col min="11302" max="11515" width="31" style="73" customWidth="1"/>
    <col min="11516" max="11516" width="7.6640625" style="73" customWidth="1"/>
    <col min="11517" max="11519" width="31" style="73" customWidth="1"/>
    <col min="11520" max="11520" width="2.6640625" style="73"/>
    <col min="11521" max="11521" width="2" style="73" customWidth="1"/>
    <col min="11522" max="11522" width="3.6640625" style="73" bestFit="1" customWidth="1"/>
    <col min="11523" max="11523" width="6.5546875" style="73" customWidth="1"/>
    <col min="11524" max="11524" width="4" style="73" bestFit="1" customWidth="1"/>
    <col min="11525" max="11525" width="8.5546875" style="73" customWidth="1"/>
    <col min="11526" max="11526" width="6.109375" style="73" customWidth="1"/>
    <col min="11527" max="11527" width="18.109375" style="73" customWidth="1"/>
    <col min="11528" max="11528" width="18.21875" style="73" customWidth="1"/>
    <col min="11529" max="11533" width="7.109375" style="73" customWidth="1"/>
    <col min="11534" max="11534" width="6.5546875" style="73" customWidth="1"/>
    <col min="11535" max="11535" width="1.21875" style="73" customWidth="1"/>
    <col min="11536" max="11557" width="0" style="73" hidden="1" customWidth="1"/>
    <col min="11558" max="11771" width="31" style="73" customWidth="1"/>
    <col min="11772" max="11772" width="7.6640625" style="73" customWidth="1"/>
    <col min="11773" max="11775" width="31" style="73" customWidth="1"/>
    <col min="11776" max="11776" width="2.6640625" style="73"/>
    <col min="11777" max="11777" width="2" style="73" customWidth="1"/>
    <col min="11778" max="11778" width="3.6640625" style="73" bestFit="1" customWidth="1"/>
    <col min="11779" max="11779" width="6.5546875" style="73" customWidth="1"/>
    <col min="11780" max="11780" width="4" style="73" bestFit="1" customWidth="1"/>
    <col min="11781" max="11781" width="8.5546875" style="73" customWidth="1"/>
    <col min="11782" max="11782" width="6.109375" style="73" customWidth="1"/>
    <col min="11783" max="11783" width="18.109375" style="73" customWidth="1"/>
    <col min="11784" max="11784" width="18.21875" style="73" customWidth="1"/>
    <col min="11785" max="11789" width="7.109375" style="73" customWidth="1"/>
    <col min="11790" max="11790" width="6.5546875" style="73" customWidth="1"/>
    <col min="11791" max="11791" width="1.21875" style="73" customWidth="1"/>
    <col min="11792" max="11813" width="0" style="73" hidden="1" customWidth="1"/>
    <col min="11814" max="12027" width="31" style="73" customWidth="1"/>
    <col min="12028" max="12028" width="7.6640625" style="73" customWidth="1"/>
    <col min="12029" max="12031" width="31" style="73" customWidth="1"/>
    <col min="12032" max="12032" width="2.6640625" style="73"/>
    <col min="12033" max="12033" width="2" style="73" customWidth="1"/>
    <col min="12034" max="12034" width="3.6640625" style="73" bestFit="1" customWidth="1"/>
    <col min="12035" max="12035" width="6.5546875" style="73" customWidth="1"/>
    <col min="12036" max="12036" width="4" style="73" bestFit="1" customWidth="1"/>
    <col min="12037" max="12037" width="8.5546875" style="73" customWidth="1"/>
    <col min="12038" max="12038" width="6.109375" style="73" customWidth="1"/>
    <col min="12039" max="12039" width="18.109375" style="73" customWidth="1"/>
    <col min="12040" max="12040" width="18.21875" style="73" customWidth="1"/>
    <col min="12041" max="12045" width="7.109375" style="73" customWidth="1"/>
    <col min="12046" max="12046" width="6.5546875" style="73" customWidth="1"/>
    <col min="12047" max="12047" width="1.21875" style="73" customWidth="1"/>
    <col min="12048" max="12069" width="0" style="73" hidden="1" customWidth="1"/>
    <col min="12070" max="12283" width="31" style="73" customWidth="1"/>
    <col min="12284" max="12284" width="7.6640625" style="73" customWidth="1"/>
    <col min="12285" max="12287" width="31" style="73" customWidth="1"/>
    <col min="12288" max="12288" width="2.6640625" style="73"/>
    <col min="12289" max="12289" width="2" style="73" customWidth="1"/>
    <col min="12290" max="12290" width="3.6640625" style="73" bestFit="1" customWidth="1"/>
    <col min="12291" max="12291" width="6.5546875" style="73" customWidth="1"/>
    <col min="12292" max="12292" width="4" style="73" bestFit="1" customWidth="1"/>
    <col min="12293" max="12293" width="8.5546875" style="73" customWidth="1"/>
    <col min="12294" max="12294" width="6.109375" style="73" customWidth="1"/>
    <col min="12295" max="12295" width="18.109375" style="73" customWidth="1"/>
    <col min="12296" max="12296" width="18.21875" style="73" customWidth="1"/>
    <col min="12297" max="12301" width="7.109375" style="73" customWidth="1"/>
    <col min="12302" max="12302" width="6.5546875" style="73" customWidth="1"/>
    <col min="12303" max="12303" width="1.21875" style="73" customWidth="1"/>
    <col min="12304" max="12325" width="0" style="73" hidden="1" customWidth="1"/>
    <col min="12326" max="12539" width="31" style="73" customWidth="1"/>
    <col min="12540" max="12540" width="7.6640625" style="73" customWidth="1"/>
    <col min="12541" max="12543" width="31" style="73" customWidth="1"/>
    <col min="12544" max="12544" width="2.6640625" style="73"/>
    <col min="12545" max="12545" width="2" style="73" customWidth="1"/>
    <col min="12546" max="12546" width="3.6640625" style="73" bestFit="1" customWidth="1"/>
    <col min="12547" max="12547" width="6.5546875" style="73" customWidth="1"/>
    <col min="12548" max="12548" width="4" style="73" bestFit="1" customWidth="1"/>
    <col min="12549" max="12549" width="8.5546875" style="73" customWidth="1"/>
    <col min="12550" max="12550" width="6.109375" style="73" customWidth="1"/>
    <col min="12551" max="12551" width="18.109375" style="73" customWidth="1"/>
    <col min="12552" max="12552" width="18.21875" style="73" customWidth="1"/>
    <col min="12553" max="12557" width="7.109375" style="73" customWidth="1"/>
    <col min="12558" max="12558" width="6.5546875" style="73" customWidth="1"/>
    <col min="12559" max="12559" width="1.21875" style="73" customWidth="1"/>
    <col min="12560" max="12581" width="0" style="73" hidden="1" customWidth="1"/>
    <col min="12582" max="12795" width="31" style="73" customWidth="1"/>
    <col min="12796" max="12796" width="7.6640625" style="73" customWidth="1"/>
    <col min="12797" max="12799" width="31" style="73" customWidth="1"/>
    <col min="12800" max="12800" width="2.6640625" style="73"/>
    <col min="12801" max="12801" width="2" style="73" customWidth="1"/>
    <col min="12802" max="12802" width="3.6640625" style="73" bestFit="1" customWidth="1"/>
    <col min="12803" max="12803" width="6.5546875" style="73" customWidth="1"/>
    <col min="12804" max="12804" width="4" style="73" bestFit="1" customWidth="1"/>
    <col min="12805" max="12805" width="8.5546875" style="73" customWidth="1"/>
    <col min="12806" max="12806" width="6.109375" style="73" customWidth="1"/>
    <col min="12807" max="12807" width="18.109375" style="73" customWidth="1"/>
    <col min="12808" max="12808" width="18.21875" style="73" customWidth="1"/>
    <col min="12809" max="12813" width="7.109375" style="73" customWidth="1"/>
    <col min="12814" max="12814" width="6.5546875" style="73" customWidth="1"/>
    <col min="12815" max="12815" width="1.21875" style="73" customWidth="1"/>
    <col min="12816" max="12837" width="0" style="73" hidden="1" customWidth="1"/>
    <col min="12838" max="13051" width="31" style="73" customWidth="1"/>
    <col min="13052" max="13052" width="7.6640625" style="73" customWidth="1"/>
    <col min="13053" max="13055" width="31" style="73" customWidth="1"/>
    <col min="13056" max="13056" width="2.6640625" style="73"/>
    <col min="13057" max="13057" width="2" style="73" customWidth="1"/>
    <col min="13058" max="13058" width="3.6640625" style="73" bestFit="1" customWidth="1"/>
    <col min="13059" max="13059" width="6.5546875" style="73" customWidth="1"/>
    <col min="13060" max="13060" width="4" style="73" bestFit="1" customWidth="1"/>
    <col min="13061" max="13061" width="8.5546875" style="73" customWidth="1"/>
    <col min="13062" max="13062" width="6.109375" style="73" customWidth="1"/>
    <col min="13063" max="13063" width="18.109375" style="73" customWidth="1"/>
    <col min="13064" max="13064" width="18.21875" style="73" customWidth="1"/>
    <col min="13065" max="13069" width="7.109375" style="73" customWidth="1"/>
    <col min="13070" max="13070" width="6.5546875" style="73" customWidth="1"/>
    <col min="13071" max="13071" width="1.21875" style="73" customWidth="1"/>
    <col min="13072" max="13093" width="0" style="73" hidden="1" customWidth="1"/>
    <col min="13094" max="13307" width="31" style="73" customWidth="1"/>
    <col min="13308" max="13308" width="7.6640625" style="73" customWidth="1"/>
    <col min="13309" max="13311" width="31" style="73" customWidth="1"/>
    <col min="13312" max="13312" width="2.6640625" style="73"/>
    <col min="13313" max="13313" width="2" style="73" customWidth="1"/>
    <col min="13314" max="13314" width="3.6640625" style="73" bestFit="1" customWidth="1"/>
    <col min="13315" max="13315" width="6.5546875" style="73" customWidth="1"/>
    <col min="13316" max="13316" width="4" style="73" bestFit="1" customWidth="1"/>
    <col min="13317" max="13317" width="8.5546875" style="73" customWidth="1"/>
    <col min="13318" max="13318" width="6.109375" style="73" customWidth="1"/>
    <col min="13319" max="13319" width="18.109375" style="73" customWidth="1"/>
    <col min="13320" max="13320" width="18.21875" style="73" customWidth="1"/>
    <col min="13321" max="13325" width="7.109375" style="73" customWidth="1"/>
    <col min="13326" max="13326" width="6.5546875" style="73" customWidth="1"/>
    <col min="13327" max="13327" width="1.21875" style="73" customWidth="1"/>
    <col min="13328" max="13349" width="0" style="73" hidden="1" customWidth="1"/>
    <col min="13350" max="13563" width="31" style="73" customWidth="1"/>
    <col min="13564" max="13564" width="7.6640625" style="73" customWidth="1"/>
    <col min="13565" max="13567" width="31" style="73" customWidth="1"/>
    <col min="13568" max="13568" width="2.6640625" style="73"/>
    <col min="13569" max="13569" width="2" style="73" customWidth="1"/>
    <col min="13570" max="13570" width="3.6640625" style="73" bestFit="1" customWidth="1"/>
    <col min="13571" max="13571" width="6.5546875" style="73" customWidth="1"/>
    <col min="13572" max="13572" width="4" style="73" bestFit="1" customWidth="1"/>
    <col min="13573" max="13573" width="8.5546875" style="73" customWidth="1"/>
    <col min="13574" max="13574" width="6.109375" style="73" customWidth="1"/>
    <col min="13575" max="13575" width="18.109375" style="73" customWidth="1"/>
    <col min="13576" max="13576" width="18.21875" style="73" customWidth="1"/>
    <col min="13577" max="13581" width="7.109375" style="73" customWidth="1"/>
    <col min="13582" max="13582" width="6.5546875" style="73" customWidth="1"/>
    <col min="13583" max="13583" width="1.21875" style="73" customWidth="1"/>
    <col min="13584" max="13605" width="0" style="73" hidden="1" customWidth="1"/>
    <col min="13606" max="13819" width="31" style="73" customWidth="1"/>
    <col min="13820" max="13820" width="7.6640625" style="73" customWidth="1"/>
    <col min="13821" max="13823" width="31" style="73" customWidth="1"/>
    <col min="13824" max="13824" width="2.6640625" style="73"/>
    <col min="13825" max="13825" width="2" style="73" customWidth="1"/>
    <col min="13826" max="13826" width="3.6640625" style="73" bestFit="1" customWidth="1"/>
    <col min="13827" max="13827" width="6.5546875" style="73" customWidth="1"/>
    <col min="13828" max="13828" width="4" style="73" bestFit="1" customWidth="1"/>
    <col min="13829" max="13829" width="8.5546875" style="73" customWidth="1"/>
    <col min="13830" max="13830" width="6.109375" style="73" customWidth="1"/>
    <col min="13831" max="13831" width="18.109375" style="73" customWidth="1"/>
    <col min="13832" max="13832" width="18.21875" style="73" customWidth="1"/>
    <col min="13833" max="13837" width="7.109375" style="73" customWidth="1"/>
    <col min="13838" max="13838" width="6.5546875" style="73" customWidth="1"/>
    <col min="13839" max="13839" width="1.21875" style="73" customWidth="1"/>
    <col min="13840" max="13861" width="0" style="73" hidden="1" customWidth="1"/>
    <col min="13862" max="14075" width="31" style="73" customWidth="1"/>
    <col min="14076" max="14076" width="7.6640625" style="73" customWidth="1"/>
    <col min="14077" max="14079" width="31" style="73" customWidth="1"/>
    <col min="14080" max="14080" width="2.6640625" style="73"/>
    <col min="14081" max="14081" width="2" style="73" customWidth="1"/>
    <col min="14082" max="14082" width="3.6640625" style="73" bestFit="1" customWidth="1"/>
    <col min="14083" max="14083" width="6.5546875" style="73" customWidth="1"/>
    <col min="14084" max="14084" width="4" style="73" bestFit="1" customWidth="1"/>
    <col min="14085" max="14085" width="8.5546875" style="73" customWidth="1"/>
    <col min="14086" max="14086" width="6.109375" style="73" customWidth="1"/>
    <col min="14087" max="14087" width="18.109375" style="73" customWidth="1"/>
    <col min="14088" max="14088" width="18.21875" style="73" customWidth="1"/>
    <col min="14089" max="14093" width="7.109375" style="73" customWidth="1"/>
    <col min="14094" max="14094" width="6.5546875" style="73" customWidth="1"/>
    <col min="14095" max="14095" width="1.21875" style="73" customWidth="1"/>
    <col min="14096" max="14117" width="0" style="73" hidden="1" customWidth="1"/>
    <col min="14118" max="14331" width="31" style="73" customWidth="1"/>
    <col min="14332" max="14332" width="7.6640625" style="73" customWidth="1"/>
    <col min="14333" max="14335" width="31" style="73" customWidth="1"/>
    <col min="14336" max="14336" width="2.6640625" style="73"/>
    <col min="14337" max="14337" width="2" style="73" customWidth="1"/>
    <col min="14338" max="14338" width="3.6640625" style="73" bestFit="1" customWidth="1"/>
    <col min="14339" max="14339" width="6.5546875" style="73" customWidth="1"/>
    <col min="14340" max="14340" width="4" style="73" bestFit="1" customWidth="1"/>
    <col min="14341" max="14341" width="8.5546875" style="73" customWidth="1"/>
    <col min="14342" max="14342" width="6.109375" style="73" customWidth="1"/>
    <col min="14343" max="14343" width="18.109375" style="73" customWidth="1"/>
    <col min="14344" max="14344" width="18.21875" style="73" customWidth="1"/>
    <col min="14345" max="14349" width="7.109375" style="73" customWidth="1"/>
    <col min="14350" max="14350" width="6.5546875" style="73" customWidth="1"/>
    <col min="14351" max="14351" width="1.21875" style="73" customWidth="1"/>
    <col min="14352" max="14373" width="0" style="73" hidden="1" customWidth="1"/>
    <col min="14374" max="14587" width="31" style="73" customWidth="1"/>
    <col min="14588" max="14588" width="7.6640625" style="73" customWidth="1"/>
    <col min="14589" max="14591" width="31" style="73" customWidth="1"/>
    <col min="14592" max="14592" width="2.6640625" style="73"/>
    <col min="14593" max="14593" width="2" style="73" customWidth="1"/>
    <col min="14594" max="14594" width="3.6640625" style="73" bestFit="1" customWidth="1"/>
    <col min="14595" max="14595" width="6.5546875" style="73" customWidth="1"/>
    <col min="14596" max="14596" width="4" style="73" bestFit="1" customWidth="1"/>
    <col min="14597" max="14597" width="8.5546875" style="73" customWidth="1"/>
    <col min="14598" max="14598" width="6.109375" style="73" customWidth="1"/>
    <col min="14599" max="14599" width="18.109375" style="73" customWidth="1"/>
    <col min="14600" max="14600" width="18.21875" style="73" customWidth="1"/>
    <col min="14601" max="14605" width="7.109375" style="73" customWidth="1"/>
    <col min="14606" max="14606" width="6.5546875" style="73" customWidth="1"/>
    <col min="14607" max="14607" width="1.21875" style="73" customWidth="1"/>
    <col min="14608" max="14629" width="0" style="73" hidden="1" customWidth="1"/>
    <col min="14630" max="14843" width="31" style="73" customWidth="1"/>
    <col min="14844" max="14844" width="7.6640625" style="73" customWidth="1"/>
    <col min="14845" max="14847" width="31" style="73" customWidth="1"/>
    <col min="14848" max="14848" width="2.6640625" style="73"/>
    <col min="14849" max="14849" width="2" style="73" customWidth="1"/>
    <col min="14850" max="14850" width="3.6640625" style="73" bestFit="1" customWidth="1"/>
    <col min="14851" max="14851" width="6.5546875" style="73" customWidth="1"/>
    <col min="14852" max="14852" width="4" style="73" bestFit="1" customWidth="1"/>
    <col min="14853" max="14853" width="8.5546875" style="73" customWidth="1"/>
    <col min="14854" max="14854" width="6.109375" style="73" customWidth="1"/>
    <col min="14855" max="14855" width="18.109375" style="73" customWidth="1"/>
    <col min="14856" max="14856" width="18.21875" style="73" customWidth="1"/>
    <col min="14857" max="14861" width="7.109375" style="73" customWidth="1"/>
    <col min="14862" max="14862" width="6.5546875" style="73" customWidth="1"/>
    <col min="14863" max="14863" width="1.21875" style="73" customWidth="1"/>
    <col min="14864" max="14885" width="0" style="73" hidden="1" customWidth="1"/>
    <col min="14886" max="15099" width="31" style="73" customWidth="1"/>
    <col min="15100" max="15100" width="7.6640625" style="73" customWidth="1"/>
    <col min="15101" max="15103" width="31" style="73" customWidth="1"/>
    <col min="15104" max="15104" width="2.6640625" style="73"/>
    <col min="15105" max="15105" width="2" style="73" customWidth="1"/>
    <col min="15106" max="15106" width="3.6640625" style="73" bestFit="1" customWidth="1"/>
    <col min="15107" max="15107" width="6.5546875" style="73" customWidth="1"/>
    <col min="15108" max="15108" width="4" style="73" bestFit="1" customWidth="1"/>
    <col min="15109" max="15109" width="8.5546875" style="73" customWidth="1"/>
    <col min="15110" max="15110" width="6.109375" style="73" customWidth="1"/>
    <col min="15111" max="15111" width="18.109375" style="73" customWidth="1"/>
    <col min="15112" max="15112" width="18.21875" style="73" customWidth="1"/>
    <col min="15113" max="15117" width="7.109375" style="73" customWidth="1"/>
    <col min="15118" max="15118" width="6.5546875" style="73" customWidth="1"/>
    <col min="15119" max="15119" width="1.21875" style="73" customWidth="1"/>
    <col min="15120" max="15141" width="0" style="73" hidden="1" customWidth="1"/>
    <col min="15142" max="15355" width="31" style="73" customWidth="1"/>
    <col min="15356" max="15356" width="7.6640625" style="73" customWidth="1"/>
    <col min="15357" max="15359" width="31" style="73" customWidth="1"/>
    <col min="15360" max="15360" width="2.6640625" style="73"/>
    <col min="15361" max="15361" width="2" style="73" customWidth="1"/>
    <col min="15362" max="15362" width="3.6640625" style="73" bestFit="1" customWidth="1"/>
    <col min="15363" max="15363" width="6.5546875" style="73" customWidth="1"/>
    <col min="15364" max="15364" width="4" style="73" bestFit="1" customWidth="1"/>
    <col min="15365" max="15365" width="8.5546875" style="73" customWidth="1"/>
    <col min="15366" max="15366" width="6.109375" style="73" customWidth="1"/>
    <col min="15367" max="15367" width="18.109375" style="73" customWidth="1"/>
    <col min="15368" max="15368" width="18.21875" style="73" customWidth="1"/>
    <col min="15369" max="15373" width="7.109375" style="73" customWidth="1"/>
    <col min="15374" max="15374" width="6.5546875" style="73" customWidth="1"/>
    <col min="15375" max="15375" width="1.21875" style="73" customWidth="1"/>
    <col min="15376" max="15397" width="0" style="73" hidden="1" customWidth="1"/>
    <col min="15398" max="15611" width="31" style="73" customWidth="1"/>
    <col min="15612" max="15612" width="7.6640625" style="73" customWidth="1"/>
    <col min="15613" max="15615" width="31" style="73" customWidth="1"/>
    <col min="15616" max="15616" width="2.6640625" style="73"/>
    <col min="15617" max="15617" width="2" style="73" customWidth="1"/>
    <col min="15618" max="15618" width="3.6640625" style="73" bestFit="1" customWidth="1"/>
    <col min="15619" max="15619" width="6.5546875" style="73" customWidth="1"/>
    <col min="15620" max="15620" width="4" style="73" bestFit="1" customWidth="1"/>
    <col min="15621" max="15621" width="8.5546875" style="73" customWidth="1"/>
    <col min="15622" max="15622" width="6.109375" style="73" customWidth="1"/>
    <col min="15623" max="15623" width="18.109375" style="73" customWidth="1"/>
    <col min="15624" max="15624" width="18.21875" style="73" customWidth="1"/>
    <col min="15625" max="15629" width="7.109375" style="73" customWidth="1"/>
    <col min="15630" max="15630" width="6.5546875" style="73" customWidth="1"/>
    <col min="15631" max="15631" width="1.21875" style="73" customWidth="1"/>
    <col min="15632" max="15653" width="0" style="73" hidden="1" customWidth="1"/>
    <col min="15654" max="15867" width="31" style="73" customWidth="1"/>
    <col min="15868" max="15868" width="7.6640625" style="73" customWidth="1"/>
    <col min="15869" max="15871" width="31" style="73" customWidth="1"/>
    <col min="15872" max="15872" width="2.6640625" style="73"/>
    <col min="15873" max="15873" width="2" style="73" customWidth="1"/>
    <col min="15874" max="15874" width="3.6640625" style="73" bestFit="1" customWidth="1"/>
    <col min="15875" max="15875" width="6.5546875" style="73" customWidth="1"/>
    <col min="15876" max="15876" width="4" style="73" bestFit="1" customWidth="1"/>
    <col min="15877" max="15877" width="8.5546875" style="73" customWidth="1"/>
    <col min="15878" max="15878" width="6.109375" style="73" customWidth="1"/>
    <col min="15879" max="15879" width="18.109375" style="73" customWidth="1"/>
    <col min="15880" max="15880" width="18.21875" style="73" customWidth="1"/>
    <col min="15881" max="15885" width="7.109375" style="73" customWidth="1"/>
    <col min="15886" max="15886" width="6.5546875" style="73" customWidth="1"/>
    <col min="15887" max="15887" width="1.21875" style="73" customWidth="1"/>
    <col min="15888" max="15909" width="0" style="73" hidden="1" customWidth="1"/>
    <col min="15910" max="16123" width="31" style="73" customWidth="1"/>
    <col min="16124" max="16124" width="7.6640625" style="73" customWidth="1"/>
    <col min="16125" max="16127" width="31" style="73" customWidth="1"/>
    <col min="16128" max="16128" width="2.6640625" style="73"/>
    <col min="16129" max="16129" width="2" style="73" customWidth="1"/>
    <col min="16130" max="16130" width="3.6640625" style="73" bestFit="1" customWidth="1"/>
    <col min="16131" max="16131" width="6.5546875" style="73" customWidth="1"/>
    <col min="16132" max="16132" width="4" style="73" bestFit="1" customWidth="1"/>
    <col min="16133" max="16133" width="8.5546875" style="73" customWidth="1"/>
    <col min="16134" max="16134" width="6.109375" style="73" customWidth="1"/>
    <col min="16135" max="16135" width="18.109375" style="73" customWidth="1"/>
    <col min="16136" max="16136" width="18.21875" style="73" customWidth="1"/>
    <col min="16137" max="16141" width="7.109375" style="73" customWidth="1"/>
    <col min="16142" max="16142" width="6.5546875" style="73" customWidth="1"/>
    <col min="16143" max="16143" width="1.21875" style="73" customWidth="1"/>
    <col min="16144" max="16165" width="0" style="73" hidden="1" customWidth="1"/>
    <col min="16166" max="16379" width="31" style="73" customWidth="1"/>
    <col min="16380" max="16380" width="7.6640625" style="73" customWidth="1"/>
    <col min="16381" max="16383" width="31" style="73" customWidth="1"/>
    <col min="16384" max="16384" width="2.6640625" style="73"/>
  </cols>
  <sheetData>
    <row r="1" spans="2:19" ht="13.5" thickBot="1" x14ac:dyDescent="0.25"/>
    <row r="2" spans="2:19" ht="15.75" customHeight="1" x14ac:dyDescent="0.2">
      <c r="B2" s="209" t="s">
        <v>43</v>
      </c>
      <c r="C2" s="210"/>
      <c r="D2" s="210"/>
      <c r="E2" s="210"/>
      <c r="F2" s="210"/>
      <c r="G2" s="211"/>
      <c r="H2" s="212"/>
      <c r="I2" s="212"/>
      <c r="J2" s="212"/>
      <c r="K2" s="212"/>
      <c r="L2" s="212"/>
      <c r="M2" s="212"/>
      <c r="N2" s="213"/>
      <c r="O2" s="74"/>
      <c r="P2" s="74"/>
      <c r="Q2" s="74"/>
      <c r="R2" s="74"/>
    </row>
    <row r="3" spans="2:19" ht="15.75" customHeight="1" x14ac:dyDescent="0.2">
      <c r="B3" s="214" t="s">
        <v>44</v>
      </c>
      <c r="C3" s="215"/>
      <c r="D3" s="215"/>
      <c r="E3" s="215"/>
      <c r="F3" s="215"/>
      <c r="G3" s="216"/>
      <c r="H3" s="217" t="s">
        <v>101</v>
      </c>
      <c r="I3" s="217"/>
      <c r="J3" s="217"/>
      <c r="K3" s="217"/>
      <c r="L3" s="217"/>
      <c r="M3" s="217"/>
      <c r="N3" s="218"/>
      <c r="O3" s="75"/>
      <c r="P3" s="75"/>
      <c r="Q3" s="75"/>
      <c r="R3" s="75"/>
    </row>
    <row r="4" spans="2:19" ht="16.5" customHeight="1" thickBot="1" x14ac:dyDescent="0.25">
      <c r="B4" s="219" t="s">
        <v>45</v>
      </c>
      <c r="C4" s="220"/>
      <c r="D4" s="220"/>
      <c r="E4" s="220"/>
      <c r="F4" s="220"/>
      <c r="G4" s="221"/>
      <c r="H4" s="222" t="s">
        <v>100</v>
      </c>
      <c r="I4" s="222"/>
      <c r="J4" s="222"/>
      <c r="K4" s="222"/>
      <c r="L4" s="222"/>
      <c r="M4" s="222"/>
      <c r="N4" s="223"/>
      <c r="O4" s="75"/>
      <c r="P4" s="75"/>
      <c r="Q4" s="75"/>
      <c r="R4" s="75"/>
    </row>
    <row r="5" spans="2:19" ht="13.5" thickBot="1" x14ac:dyDescent="0.25"/>
    <row r="6" spans="2:19" ht="12.75" customHeight="1" x14ac:dyDescent="0.2">
      <c r="B6" s="224" t="s">
        <v>46</v>
      </c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6"/>
    </row>
    <row r="7" spans="2:19" ht="13.5" thickBot="1" x14ac:dyDescent="0.25">
      <c r="B7" s="227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</row>
    <row r="8" spans="2:19" ht="12.75" customHeight="1" x14ac:dyDescent="0.2">
      <c r="B8" s="230" t="s">
        <v>47</v>
      </c>
      <c r="C8" s="231"/>
      <c r="D8" s="231"/>
      <c r="E8" s="232"/>
      <c r="F8" s="239" t="s">
        <v>56</v>
      </c>
      <c r="G8" s="240"/>
      <c r="H8" s="241"/>
      <c r="I8" s="230" t="s">
        <v>49</v>
      </c>
      <c r="J8" s="231"/>
      <c r="K8" s="231"/>
      <c r="L8" s="231"/>
      <c r="M8" s="231"/>
      <c r="N8" s="232"/>
      <c r="Q8" s="73" t="s">
        <v>50</v>
      </c>
    </row>
    <row r="9" spans="2:19" x14ac:dyDescent="0.2">
      <c r="B9" s="233"/>
      <c r="C9" s="234"/>
      <c r="D9" s="234"/>
      <c r="E9" s="235"/>
      <c r="F9" s="242"/>
      <c r="G9" s="243"/>
      <c r="H9" s="244"/>
      <c r="I9" s="248" t="str">
        <f>IF(F8=S14,S21,IF(F8=S15,S22,IF(F8=S16,S23,IF(F8=S17,S24,IF(F8=S18,S25,IF(F8=S19,S26,""))))))</f>
        <v>Para o tipo de obra “Construção de Redes de Abastecimento de Água, Coleta de Esgoto e Construções Correlatas” enquadram-se: 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v>
      </c>
      <c r="J9" s="249"/>
      <c r="K9" s="249"/>
      <c r="L9" s="249"/>
      <c r="M9" s="249"/>
      <c r="N9" s="250"/>
      <c r="Q9" s="73" t="s">
        <v>51</v>
      </c>
    </row>
    <row r="10" spans="2:19" ht="12.75" customHeight="1" thickBot="1" x14ac:dyDescent="0.25">
      <c r="B10" s="236"/>
      <c r="C10" s="237"/>
      <c r="D10" s="237"/>
      <c r="E10" s="238"/>
      <c r="F10" s="245"/>
      <c r="G10" s="246"/>
      <c r="H10" s="247"/>
      <c r="I10" s="248"/>
      <c r="J10" s="249"/>
      <c r="K10" s="249"/>
      <c r="L10" s="249"/>
      <c r="M10" s="249"/>
      <c r="N10" s="250"/>
      <c r="Q10" s="76" t="s">
        <v>52</v>
      </c>
      <c r="S10" s="73" t="s">
        <v>53</v>
      </c>
    </row>
    <row r="11" spans="2:19" x14ac:dyDescent="0.2">
      <c r="B11" s="254" t="s">
        <v>54</v>
      </c>
      <c r="C11" s="255"/>
      <c r="D11" s="255"/>
      <c r="E11" s="256"/>
      <c r="F11" s="257" t="s">
        <v>51</v>
      </c>
      <c r="G11" s="258"/>
      <c r="H11" s="259"/>
      <c r="I11" s="248"/>
      <c r="J11" s="249"/>
      <c r="K11" s="249"/>
      <c r="L11" s="249"/>
      <c r="M11" s="249"/>
      <c r="N11" s="250"/>
      <c r="Q11" s="76"/>
      <c r="S11" s="73" t="s">
        <v>48</v>
      </c>
    </row>
    <row r="12" spans="2:19" x14ac:dyDescent="0.2">
      <c r="B12" s="254"/>
      <c r="C12" s="255"/>
      <c r="D12" s="255"/>
      <c r="E12" s="256"/>
      <c r="F12" s="257"/>
      <c r="G12" s="258"/>
      <c r="H12" s="259"/>
      <c r="I12" s="248"/>
      <c r="J12" s="249"/>
      <c r="K12" s="249"/>
      <c r="L12" s="249"/>
      <c r="M12" s="249"/>
      <c r="N12" s="250"/>
      <c r="Q12" s="76"/>
      <c r="S12" s="73" t="s">
        <v>48</v>
      </c>
    </row>
    <row r="13" spans="2:19" ht="12.75" customHeight="1" x14ac:dyDescent="0.2">
      <c r="B13" s="254"/>
      <c r="C13" s="255"/>
      <c r="D13" s="255"/>
      <c r="E13" s="256"/>
      <c r="F13" s="257"/>
      <c r="G13" s="258"/>
      <c r="H13" s="259"/>
      <c r="I13" s="248"/>
      <c r="J13" s="249"/>
      <c r="K13" s="249"/>
      <c r="L13" s="249"/>
      <c r="M13" s="249"/>
      <c r="N13" s="250"/>
      <c r="Q13" s="76"/>
      <c r="S13" s="73" t="s">
        <v>53</v>
      </c>
    </row>
    <row r="14" spans="2:19" ht="13.5" thickBot="1" x14ac:dyDescent="0.25">
      <c r="B14" s="227"/>
      <c r="C14" s="228"/>
      <c r="D14" s="228"/>
      <c r="E14" s="229"/>
      <c r="F14" s="260"/>
      <c r="G14" s="261"/>
      <c r="H14" s="262"/>
      <c r="I14" s="248"/>
      <c r="J14" s="249"/>
      <c r="K14" s="249"/>
      <c r="L14" s="249"/>
      <c r="M14" s="249"/>
      <c r="N14" s="250"/>
      <c r="Q14" s="76"/>
      <c r="S14" s="73" t="s">
        <v>48</v>
      </c>
    </row>
    <row r="15" spans="2:19" ht="12.75" customHeight="1" x14ac:dyDescent="0.2">
      <c r="B15" s="224" t="str">
        <f>IF(F15="OK","BDI ABAIXO PODE SER ACEITO","")</f>
        <v/>
      </c>
      <c r="C15" s="225"/>
      <c r="D15" s="225"/>
      <c r="E15" s="226"/>
      <c r="F15" s="263" t="str">
        <f>IF(AD30=FALSE,"",IF(G31="FORA DO LIMITE","VERIFICAR ITENS",IF(G33="FORA DO LIMITE","VERIFICAR ITENS",IF(G35="FORA DO LIMITE","VERIFICAR ITENS",IF(G37="FORA DO LIMITE","VERIFICAR ITENS",IF(G39="FORA DO LIMITE","VERIFICAR ITENS",IF(Z29&lt;W29,"FORA DA FAIXA",IF(Z29&gt;X29,"FORA DA FAIXA","OK"))))))))</f>
        <v/>
      </c>
      <c r="G15" s="264"/>
      <c r="H15" s="265"/>
      <c r="I15" s="248"/>
      <c r="J15" s="249"/>
      <c r="K15" s="249"/>
      <c r="L15" s="249"/>
      <c r="M15" s="249"/>
      <c r="N15" s="250"/>
      <c r="Q15" s="76"/>
      <c r="S15" s="73" t="s">
        <v>55</v>
      </c>
    </row>
    <row r="16" spans="2:19" ht="13.5" customHeight="1" x14ac:dyDescent="0.2">
      <c r="B16" s="254"/>
      <c r="C16" s="255"/>
      <c r="D16" s="255"/>
      <c r="E16" s="256"/>
      <c r="F16" s="263"/>
      <c r="G16" s="264"/>
      <c r="H16" s="265"/>
      <c r="I16" s="248"/>
      <c r="J16" s="249"/>
      <c r="K16" s="249"/>
      <c r="L16" s="249"/>
      <c r="M16" s="249"/>
      <c r="N16" s="250"/>
      <c r="Q16" s="76"/>
      <c r="S16" s="73" t="s">
        <v>56</v>
      </c>
    </row>
    <row r="17" spans="2:35" x14ac:dyDescent="0.2">
      <c r="B17" s="254"/>
      <c r="C17" s="255"/>
      <c r="D17" s="255"/>
      <c r="E17" s="256"/>
      <c r="F17" s="263"/>
      <c r="G17" s="264"/>
      <c r="H17" s="265"/>
      <c r="I17" s="248"/>
      <c r="J17" s="249"/>
      <c r="K17" s="249"/>
      <c r="L17" s="249"/>
      <c r="M17" s="249"/>
      <c r="N17" s="250"/>
      <c r="Q17" s="76"/>
      <c r="S17" s="73" t="s">
        <v>57</v>
      </c>
    </row>
    <row r="18" spans="2:35" x14ac:dyDescent="0.2">
      <c r="B18" s="254"/>
      <c r="C18" s="255"/>
      <c r="D18" s="255"/>
      <c r="E18" s="256"/>
      <c r="F18" s="263"/>
      <c r="G18" s="264"/>
      <c r="H18" s="265"/>
      <c r="I18" s="248"/>
      <c r="J18" s="249"/>
      <c r="K18" s="249"/>
      <c r="L18" s="249"/>
      <c r="M18" s="249"/>
      <c r="N18" s="250"/>
      <c r="Q18" s="76"/>
      <c r="S18" s="73" t="s">
        <v>58</v>
      </c>
    </row>
    <row r="19" spans="2:35" x14ac:dyDescent="0.2">
      <c r="B19" s="254"/>
      <c r="C19" s="255"/>
      <c r="D19" s="255"/>
      <c r="E19" s="256"/>
      <c r="F19" s="263"/>
      <c r="G19" s="264"/>
      <c r="H19" s="265"/>
      <c r="I19" s="248"/>
      <c r="J19" s="249"/>
      <c r="K19" s="249"/>
      <c r="L19" s="249"/>
      <c r="M19" s="249"/>
      <c r="N19" s="250"/>
      <c r="Q19" s="76"/>
      <c r="S19" s="73" t="s">
        <v>59</v>
      </c>
      <c r="X19" s="73" t="s">
        <v>49</v>
      </c>
    </row>
    <row r="20" spans="2:35" ht="13.5" thickBot="1" x14ac:dyDescent="0.25">
      <c r="B20" s="227"/>
      <c r="C20" s="228"/>
      <c r="D20" s="228"/>
      <c r="E20" s="229"/>
      <c r="F20" s="263"/>
      <c r="G20" s="264"/>
      <c r="H20" s="265"/>
      <c r="I20" s="248"/>
      <c r="J20" s="249"/>
      <c r="K20" s="249"/>
      <c r="L20" s="249"/>
      <c r="M20" s="249"/>
      <c r="N20" s="250"/>
      <c r="Q20" s="76"/>
    </row>
    <row r="21" spans="2:35" ht="12.75" customHeight="1" x14ac:dyDescent="0.2">
      <c r="B21" s="268" t="str">
        <f>IF(Z30=FALSE,IF(F8="Escolha o tipo de obra","Escolha o tipo de obra",IF(F11=Q10,Z29,IF(F11=Q9,AB29,"Escolha o regime de contribuição"))),"PREENCHER TODOS OS COMPONENTES DO BDI")</f>
        <v>PREENCHER TODOS OS COMPONENTES DO BDI</v>
      </c>
      <c r="C21" s="269"/>
      <c r="D21" s="269"/>
      <c r="E21" s="270"/>
      <c r="F21" s="263"/>
      <c r="G21" s="264"/>
      <c r="H21" s="265"/>
      <c r="I21" s="248"/>
      <c r="J21" s="249"/>
      <c r="K21" s="249"/>
      <c r="L21" s="249"/>
      <c r="M21" s="249"/>
      <c r="N21" s="250"/>
      <c r="Q21" s="76"/>
      <c r="S21" s="73" t="s">
        <v>60</v>
      </c>
    </row>
    <row r="22" spans="2:35" ht="12.75" customHeight="1" x14ac:dyDescent="0.2">
      <c r="B22" s="271"/>
      <c r="C22" s="272"/>
      <c r="D22" s="272"/>
      <c r="E22" s="273"/>
      <c r="F22" s="263"/>
      <c r="G22" s="264"/>
      <c r="H22" s="265"/>
      <c r="I22" s="248"/>
      <c r="J22" s="249"/>
      <c r="K22" s="249"/>
      <c r="L22" s="249"/>
      <c r="M22" s="249"/>
      <c r="N22" s="250"/>
      <c r="Q22" s="76"/>
      <c r="S22" s="73" t="s">
        <v>61</v>
      </c>
    </row>
    <row r="23" spans="2:35" ht="12.75" customHeight="1" x14ac:dyDescent="0.2">
      <c r="B23" s="271"/>
      <c r="C23" s="272"/>
      <c r="D23" s="272"/>
      <c r="E23" s="273"/>
      <c r="F23" s="263"/>
      <c r="G23" s="264"/>
      <c r="H23" s="265"/>
      <c r="I23" s="248"/>
      <c r="J23" s="249"/>
      <c r="K23" s="249"/>
      <c r="L23" s="249"/>
      <c r="M23" s="249"/>
      <c r="N23" s="250"/>
      <c r="Q23" s="76"/>
      <c r="S23" s="73" t="s">
        <v>62</v>
      </c>
    </row>
    <row r="24" spans="2:35" ht="13.5" customHeight="1" x14ac:dyDescent="0.2">
      <c r="B24" s="271"/>
      <c r="C24" s="272"/>
      <c r="D24" s="272"/>
      <c r="E24" s="273"/>
      <c r="F24" s="263"/>
      <c r="G24" s="264"/>
      <c r="H24" s="265"/>
      <c r="I24" s="248"/>
      <c r="J24" s="249"/>
      <c r="K24" s="249"/>
      <c r="L24" s="249"/>
      <c r="M24" s="249"/>
      <c r="N24" s="250"/>
      <c r="Q24" s="76"/>
      <c r="S24" s="73" t="s">
        <v>63</v>
      </c>
    </row>
    <row r="25" spans="2:35" ht="12.75" customHeight="1" x14ac:dyDescent="0.2">
      <c r="B25" s="271"/>
      <c r="C25" s="272"/>
      <c r="D25" s="272"/>
      <c r="E25" s="273"/>
      <c r="F25" s="263"/>
      <c r="G25" s="264"/>
      <c r="H25" s="265"/>
      <c r="I25" s="248"/>
      <c r="J25" s="249"/>
      <c r="K25" s="249"/>
      <c r="L25" s="249"/>
      <c r="M25" s="249"/>
      <c r="N25" s="250"/>
      <c r="Q25" s="76"/>
      <c r="S25" s="73" t="s">
        <v>64</v>
      </c>
    </row>
    <row r="26" spans="2:35" ht="12.75" customHeight="1" x14ac:dyDescent="0.2">
      <c r="B26" s="271"/>
      <c r="C26" s="272"/>
      <c r="D26" s="272"/>
      <c r="E26" s="273"/>
      <c r="F26" s="263"/>
      <c r="G26" s="264"/>
      <c r="H26" s="265"/>
      <c r="I26" s="248"/>
      <c r="J26" s="249"/>
      <c r="K26" s="249"/>
      <c r="L26" s="249"/>
      <c r="M26" s="249"/>
      <c r="N26" s="250"/>
      <c r="Q26" s="76"/>
      <c r="S26" s="73" t="s">
        <v>65</v>
      </c>
    </row>
    <row r="27" spans="2:35" ht="13.5" customHeight="1" thickBot="1" x14ac:dyDescent="0.25">
      <c r="B27" s="271"/>
      <c r="C27" s="272"/>
      <c r="D27" s="272"/>
      <c r="E27" s="273"/>
      <c r="F27" s="264"/>
      <c r="G27" s="264"/>
      <c r="H27" s="265"/>
      <c r="I27" s="251"/>
      <c r="J27" s="252"/>
      <c r="K27" s="252"/>
      <c r="L27" s="252"/>
      <c r="M27" s="252"/>
      <c r="N27" s="253"/>
      <c r="Q27" s="76"/>
    </row>
    <row r="28" spans="2:35" ht="13.5" customHeight="1" thickBot="1" x14ac:dyDescent="0.25">
      <c r="B28" s="271"/>
      <c r="C28" s="272"/>
      <c r="D28" s="272"/>
      <c r="E28" s="273"/>
      <c r="F28" s="264"/>
      <c r="G28" s="264"/>
      <c r="H28" s="265"/>
      <c r="I28" s="277" t="s">
        <v>66</v>
      </c>
      <c r="J28" s="277"/>
      <c r="K28" s="277"/>
      <c r="L28" s="277"/>
      <c r="M28" s="277"/>
      <c r="N28" s="278"/>
      <c r="Q28" s="76"/>
      <c r="S28" s="73" t="s">
        <v>67</v>
      </c>
      <c r="W28" s="77" t="s">
        <v>68</v>
      </c>
      <c r="X28" s="77" t="s">
        <v>69</v>
      </c>
      <c r="Z28" s="77" t="s">
        <v>70</v>
      </c>
      <c r="AB28" s="77" t="s">
        <v>71</v>
      </c>
    </row>
    <row r="29" spans="2:35" ht="13.5" customHeight="1" thickBot="1" x14ac:dyDescent="0.35">
      <c r="B29" s="274"/>
      <c r="C29" s="275"/>
      <c r="D29" s="275"/>
      <c r="E29" s="276"/>
      <c r="F29" s="266"/>
      <c r="G29" s="266"/>
      <c r="H29" s="267"/>
      <c r="I29" s="279" t="s">
        <v>72</v>
      </c>
      <c r="J29" s="280"/>
      <c r="K29" s="280"/>
      <c r="L29" s="280"/>
      <c r="M29" s="280"/>
      <c r="N29" s="281"/>
      <c r="Q29" s="76"/>
      <c r="S29" s="73" t="s">
        <v>73</v>
      </c>
      <c r="W29" s="78">
        <f>IF($F$8=$S$14,T31,IF($F$8=$S$15,X31,IF($F$8=$S$16,AB31,IF($F$8=$S$17,T37,IF($F$8=$S$18,X37,IF($F$8=$S$19,AB37))))))</f>
        <v>0.20760000000000001</v>
      </c>
      <c r="X29" s="78">
        <f>IF($F$8=$S$14,U31,IF($F$8=$S$15,Y31,IF($F$8=$S$16,AC31,IF($F$8=$S$17,U37,IF($F$8=$S$18,Y37,IF($F$8=$S$19,AC37))))))</f>
        <v>0.26440000000000002</v>
      </c>
      <c r="Y29" s="78">
        <f>IF(F11=Q9,AB29,IF(F11=Q10,Z29,""))</f>
        <v>0.1192</v>
      </c>
      <c r="Z29" s="78">
        <f>TRUNC(ROUND(((1+F31+F33+F35)*(1+F37)*(1+F39))/(1-(F41+F42+F43))-1,4),4)</f>
        <v>6.5500000000000003E-2</v>
      </c>
      <c r="AB29" s="78">
        <f>TRUNC(ROUND(((1+F31+F33+F35)*(1+F37)*(1+F39))/(1-(F41+F42+F43+F44))-1,4),4)</f>
        <v>0.1192</v>
      </c>
    </row>
    <row r="30" spans="2:35" ht="20.100000000000001" customHeight="1" thickBot="1" x14ac:dyDescent="0.25">
      <c r="B30" s="282" t="s">
        <v>74</v>
      </c>
      <c r="C30" s="283"/>
      <c r="D30" s="283"/>
      <c r="E30" s="284"/>
      <c r="F30" s="79" t="s">
        <v>12</v>
      </c>
      <c r="G30" s="285" t="s">
        <v>75</v>
      </c>
      <c r="H30" s="286"/>
      <c r="I30" s="248"/>
      <c r="J30" s="249"/>
      <c r="K30" s="249"/>
      <c r="L30" s="249"/>
      <c r="M30" s="249"/>
      <c r="N30" s="250"/>
      <c r="Q30" s="76"/>
      <c r="S30" s="73" t="s">
        <v>76</v>
      </c>
      <c r="W30" s="73" t="s">
        <v>77</v>
      </c>
      <c r="Z30" s="73" t="b">
        <f>IF(F11=Q9,OR(F31="",F33="",F35="",F37="",F39="",F41="",F42="",F43="",F44=""),OR(F31="",F33="",F35="",F37="",F39="",F41="",F42="",F43=""))</f>
        <v>1</v>
      </c>
      <c r="AA30" s="73" t="b">
        <f>IF(F11=Q10,AND(F31="",F33="",F35="",F37="",F39="",F41="",F42="",F43=""))</f>
        <v>0</v>
      </c>
      <c r="AC30" s="73" t="b">
        <f>IF(F11=Q10,AND(F31="",F33="",F35="",F37="",F39="",F41="",F42="",F43=""),IF(F11=Q9,AND(F31="",F33="",F35="",F37="",F39="",F41="",F42="",F43="",F44=""),"NULO"))</f>
        <v>0</v>
      </c>
      <c r="AD30" s="73" t="b">
        <f>OR(B21=Z29,B21=AB29)</f>
        <v>0</v>
      </c>
    </row>
    <row r="31" spans="2:35" ht="19.5" customHeight="1" x14ac:dyDescent="0.3">
      <c r="B31" s="230" t="s">
        <v>78</v>
      </c>
      <c r="C31" s="225"/>
      <c r="D31" s="225"/>
      <c r="E31" s="226"/>
      <c r="F31" s="287"/>
      <c r="G31" s="279" t="str">
        <f>IF(F8="Escolha o tipo de obra","",IF(F31="","",IF(F31&lt;C32,"FORA DO LIMITE",IF(F31&gt;E32,"FORA DO LIMITE","OK"))))</f>
        <v/>
      </c>
      <c r="H31" s="281"/>
      <c r="I31" s="248"/>
      <c r="J31" s="249"/>
      <c r="K31" s="249"/>
      <c r="L31" s="249"/>
      <c r="M31" s="249"/>
      <c r="N31" s="250"/>
      <c r="S31" s="73" t="s">
        <v>79</v>
      </c>
      <c r="T31" s="78">
        <v>0.2034</v>
      </c>
      <c r="U31" s="78">
        <v>0.25</v>
      </c>
      <c r="W31" s="73" t="s">
        <v>80</v>
      </c>
      <c r="X31" s="78">
        <v>0.19600000000000001</v>
      </c>
      <c r="Y31" s="78">
        <v>0.24229999999999999</v>
      </c>
      <c r="AA31" s="73" t="s">
        <v>81</v>
      </c>
      <c r="AB31" s="78">
        <v>0.20760000000000001</v>
      </c>
      <c r="AC31" s="78">
        <v>0.26440000000000002</v>
      </c>
    </row>
    <row r="32" spans="2:35" ht="19.5" customHeight="1" thickBot="1" x14ac:dyDescent="0.35">
      <c r="B32" s="80" t="s">
        <v>82</v>
      </c>
      <c r="C32" s="81">
        <f>IF($F$8=$S$14,S32,IF($F$8=$S$15,W32,IF($F$8=$S$16,AA32,IF($F$8=$S$17,S38,IF($F$8=$S$18,W38,IF($F$8=$S$19,AA38,""))))))</f>
        <v>3.4299999999999997E-2</v>
      </c>
      <c r="D32" s="82" t="s">
        <v>83</v>
      </c>
      <c r="E32" s="83">
        <f>IF($F$8=$S$14,T32,IF($F$8=$S$15,X32,IF($F$8=$S$16,AB32,IF($F$8=$S$17,T38,IF($F$8=$S$18,X38,IF($F$8=$S$19,AB38,""))))))</f>
        <v>6.7100000000000007E-2</v>
      </c>
      <c r="F32" s="288"/>
      <c r="G32" s="251"/>
      <c r="H32" s="253"/>
      <c r="I32" s="248"/>
      <c r="J32" s="249"/>
      <c r="K32" s="249"/>
      <c r="L32" s="249"/>
      <c r="M32" s="249"/>
      <c r="N32" s="250"/>
      <c r="Q32" s="73" t="str">
        <f>IF(H4="","",H4)</f>
        <v>HERVEIRAS/RS</v>
      </c>
      <c r="S32" s="78">
        <v>0.03</v>
      </c>
      <c r="T32" s="78">
        <v>5.5E-2</v>
      </c>
      <c r="W32" s="78">
        <v>3.7999999999999999E-2</v>
      </c>
      <c r="X32" s="78">
        <v>4.6699999999999998E-2</v>
      </c>
      <c r="AA32" s="78">
        <v>3.4299999999999997E-2</v>
      </c>
      <c r="AB32" s="78">
        <v>6.7100000000000007E-2</v>
      </c>
      <c r="AH32" s="78">
        <v>0.2034</v>
      </c>
      <c r="AI32" s="78">
        <v>0.25</v>
      </c>
    </row>
    <row r="33" spans="2:35" ht="19.5" customHeight="1" x14ac:dyDescent="0.3">
      <c r="B33" s="230" t="s">
        <v>84</v>
      </c>
      <c r="C33" s="225"/>
      <c r="D33" s="225"/>
      <c r="E33" s="226"/>
      <c r="F33" s="287"/>
      <c r="G33" s="279" t="str">
        <f>IF(F8="Escolha o tipo de obra","",IF(F33="","",IF(F33&lt;C34,"FORA DO LIMITE",IF(F33&gt;E34,"FORA DO LIMITE","OK"))))</f>
        <v/>
      </c>
      <c r="H33" s="281"/>
      <c r="I33" s="248"/>
      <c r="J33" s="249"/>
      <c r="K33" s="249"/>
      <c r="L33" s="249"/>
      <c r="M33" s="249"/>
      <c r="N33" s="250"/>
      <c r="Q33" s="84">
        <f ca="1">TODAY()</f>
        <v>44148</v>
      </c>
      <c r="S33" s="78">
        <v>8.0000000000000002E-3</v>
      </c>
      <c r="T33" s="78">
        <v>0.01</v>
      </c>
      <c r="W33" s="78">
        <v>3.2000000000000002E-3</v>
      </c>
      <c r="X33" s="78">
        <v>7.4000000000000003E-3</v>
      </c>
      <c r="AA33" s="78">
        <v>2.8E-3</v>
      </c>
      <c r="AB33" s="78">
        <v>7.4999999999999997E-3</v>
      </c>
      <c r="AH33" s="78">
        <v>0.19600000000000001</v>
      </c>
      <c r="AI33" s="78">
        <v>0.24229999999999999</v>
      </c>
    </row>
    <row r="34" spans="2:35" ht="19.5" customHeight="1" thickBot="1" x14ac:dyDescent="0.35">
      <c r="B34" s="80" t="s">
        <v>82</v>
      </c>
      <c r="C34" s="81">
        <f>IF($F$8=$S$14,S33,IF($F$8=$S$15,W33,IF($F$8=$S$16,AA33,IF($F$8=$S$17,S39,IF($F$8=$S$18,W39,IF($F$8=$S$19,AA39,""))))))</f>
        <v>2.8E-3</v>
      </c>
      <c r="D34" s="82" t="s">
        <v>83</v>
      </c>
      <c r="E34" s="83">
        <f>IF($F$8=$S$14,T33,IF($F$8=$S$15,X33,IF($F$8=$S$16,AB33,IF($F$8=$S$17,T39,IF($F$8=$S$18,X39,IF($F$8=$S$19,AB39,""))))))</f>
        <v>7.4999999999999997E-3</v>
      </c>
      <c r="F34" s="288"/>
      <c r="G34" s="251"/>
      <c r="H34" s="253"/>
      <c r="I34" s="251"/>
      <c r="J34" s="252"/>
      <c r="K34" s="252"/>
      <c r="L34" s="252"/>
      <c r="M34" s="252"/>
      <c r="N34" s="253"/>
      <c r="S34" s="78">
        <v>9.7000000000000003E-3</v>
      </c>
      <c r="T34" s="78">
        <v>1.2699999999999999E-2</v>
      </c>
      <c r="W34" s="78">
        <v>5.0000000000000001E-3</v>
      </c>
      <c r="X34" s="78">
        <v>9.7000000000000003E-3</v>
      </c>
      <c r="AA34" s="78">
        <v>0.01</v>
      </c>
      <c r="AB34" s="78">
        <v>1.7399999999999999E-2</v>
      </c>
      <c r="AH34" s="78">
        <v>0.20760000000000001</v>
      </c>
      <c r="AI34" s="78">
        <v>0.26440000000000002</v>
      </c>
    </row>
    <row r="35" spans="2:35" ht="19.5" customHeight="1" x14ac:dyDescent="0.3">
      <c r="B35" s="230" t="s">
        <v>85</v>
      </c>
      <c r="C35" s="231"/>
      <c r="D35" s="231"/>
      <c r="E35" s="232"/>
      <c r="F35" s="287"/>
      <c r="G35" s="279" t="str">
        <f>IF(F8="Escolha o tipo de obra","",IF(F35="","",IF(F35&lt;C36,"FORA DO LIMITE",IF(F35&gt;E36,"FORA DO LIMITE","OK"))))</f>
        <v/>
      </c>
      <c r="H35" s="281"/>
      <c r="I35" s="279" t="s">
        <v>86</v>
      </c>
      <c r="J35" s="280"/>
      <c r="K35" s="280"/>
      <c r="L35" s="280"/>
      <c r="M35" s="280"/>
      <c r="N35" s="281"/>
      <c r="S35" s="78">
        <v>5.8999999999999999E-3</v>
      </c>
      <c r="T35" s="78">
        <v>1.3899999999999999E-2</v>
      </c>
      <c r="W35" s="78">
        <v>1.0200000000000001E-2</v>
      </c>
      <c r="X35" s="78">
        <v>1.21E-2</v>
      </c>
      <c r="AA35" s="78">
        <v>9.4000000000000004E-3</v>
      </c>
      <c r="AB35" s="78">
        <v>1.17E-2</v>
      </c>
      <c r="AH35" s="78">
        <v>0.24</v>
      </c>
      <c r="AI35" s="78">
        <v>0.27860000000000001</v>
      </c>
    </row>
    <row r="36" spans="2:35" ht="19.5" customHeight="1" thickBot="1" x14ac:dyDescent="0.35">
      <c r="B36" s="80" t="s">
        <v>82</v>
      </c>
      <c r="C36" s="81">
        <f>IF($F$8=$S$14,S34,IF($F$8=$S$15,W34,IF($F$8=$S$16,AA34,IF($F$8=$S$17,S40,IF($F$8=$S$18,W40,IF($F$8=$S$19,AA40,""))))))</f>
        <v>0.01</v>
      </c>
      <c r="D36" s="82" t="s">
        <v>83</v>
      </c>
      <c r="E36" s="83">
        <f>IF($F$8=$S$14,T34,IF($F$8=$S$15,X34,IF($F$8=$S$16,AB34,IF($F$8=$S$17,T40,IF($F$8=$S$18,X40,IF($F$8=$S$19,AB40,""))))))</f>
        <v>1.7399999999999999E-2</v>
      </c>
      <c r="F36" s="288"/>
      <c r="G36" s="251"/>
      <c r="H36" s="253"/>
      <c r="I36" s="248"/>
      <c r="J36" s="249"/>
      <c r="K36" s="249"/>
      <c r="L36" s="249"/>
      <c r="M36" s="249"/>
      <c r="N36" s="250"/>
      <c r="S36" s="78">
        <v>6.1600000000000002E-2</v>
      </c>
      <c r="T36" s="78">
        <v>8.9599999999999999E-2</v>
      </c>
      <c r="W36" s="78">
        <v>6.6400000000000001E-2</v>
      </c>
      <c r="X36" s="78">
        <v>8.6900000000000005E-2</v>
      </c>
      <c r="AA36" s="78">
        <v>6.7400000000000002E-2</v>
      </c>
      <c r="AB36" s="78">
        <v>9.4E-2</v>
      </c>
      <c r="AH36" s="78">
        <v>0.22800000000000001</v>
      </c>
      <c r="AI36" s="78">
        <v>0.3095</v>
      </c>
    </row>
    <row r="37" spans="2:35" ht="19.5" customHeight="1" x14ac:dyDescent="0.3">
      <c r="B37" s="230" t="s">
        <v>87</v>
      </c>
      <c r="C37" s="231"/>
      <c r="D37" s="231"/>
      <c r="E37" s="232"/>
      <c r="F37" s="287"/>
      <c r="G37" s="279" t="str">
        <f>IF(F8="Escolha o tipo de obra","",IF(F37="","",IF(F37&lt;C38,"FORA DO LIMITE",IF(F37&gt;E38,"FORA DO LIMITE","OK"))))</f>
        <v/>
      </c>
      <c r="H37" s="281"/>
      <c r="I37" s="248"/>
      <c r="J37" s="249"/>
      <c r="K37" s="249"/>
      <c r="L37" s="249"/>
      <c r="M37" s="249"/>
      <c r="N37" s="250"/>
      <c r="S37" s="73" t="s">
        <v>88</v>
      </c>
      <c r="T37" s="78">
        <v>0.24</v>
      </c>
      <c r="U37" s="78">
        <v>0.27860000000000001</v>
      </c>
      <c r="W37" s="73" t="s">
        <v>89</v>
      </c>
      <c r="X37" s="78">
        <v>0.22800000000000001</v>
      </c>
      <c r="Y37" s="78">
        <v>0.3095</v>
      </c>
      <c r="AA37" s="73" t="s">
        <v>90</v>
      </c>
      <c r="AB37" s="78">
        <v>0.111</v>
      </c>
      <c r="AC37" s="78">
        <v>0.16800000000000001</v>
      </c>
      <c r="AH37" s="78">
        <v>0.111</v>
      </c>
      <c r="AI37" s="78">
        <v>0.16800000000000001</v>
      </c>
    </row>
    <row r="38" spans="2:35" ht="19.5" customHeight="1" thickBot="1" x14ac:dyDescent="0.35">
      <c r="B38" s="80" t="s">
        <v>82</v>
      </c>
      <c r="C38" s="81">
        <f>IF($F$8=$S$14,S35,IF($F$8=$S$15,W35,IF($F$8=$S$16,AA35,IF($F$8=$S$17,S41,IF($F$8=$S$18,W41,IF($F$8=$S$19,AA41,""))))))</f>
        <v>9.4000000000000004E-3</v>
      </c>
      <c r="D38" s="82" t="s">
        <v>83</v>
      </c>
      <c r="E38" s="83">
        <f>IF($F$8=$S$14,T35,IF($F$8=$S$15,X35,IF($F$8=$S$16,AB35,IF($F$8=$S$17,T41,IF($F$8=$S$18,X41,IF($F$8=$S$19,AB41,""))))))</f>
        <v>1.17E-2</v>
      </c>
      <c r="F38" s="288"/>
      <c r="G38" s="251"/>
      <c r="H38" s="253"/>
      <c r="I38" s="248"/>
      <c r="J38" s="249"/>
      <c r="K38" s="249"/>
      <c r="L38" s="249"/>
      <c r="M38" s="249"/>
      <c r="N38" s="250"/>
      <c r="S38" s="78">
        <v>5.2900000000000003E-2</v>
      </c>
      <c r="T38" s="78">
        <v>7.9299999999999995E-2</v>
      </c>
      <c r="W38" s="78">
        <v>0.04</v>
      </c>
      <c r="X38" s="78">
        <v>7.85E-2</v>
      </c>
      <c r="AA38" s="78">
        <v>1.4999999999999999E-2</v>
      </c>
      <c r="AB38" s="78">
        <v>4.4900000000000002E-2</v>
      </c>
      <c r="AH38" s="78"/>
      <c r="AI38" s="78"/>
    </row>
    <row r="39" spans="2:35" ht="19.5" customHeight="1" x14ac:dyDescent="0.3">
      <c r="B39" s="230" t="s">
        <v>91</v>
      </c>
      <c r="C39" s="231"/>
      <c r="D39" s="231"/>
      <c r="E39" s="232"/>
      <c r="F39" s="287"/>
      <c r="G39" s="279" t="str">
        <f>IF(F8="Escolha o tipo de obra","",IF(F39="","",IF(F39&lt;C40,"FORA DO LIMITE",IF(F39&gt;E40,"FORA DO LIMITE","OK"))))</f>
        <v/>
      </c>
      <c r="H39" s="281"/>
      <c r="I39" s="279"/>
      <c r="J39" s="280"/>
      <c r="K39" s="280"/>
      <c r="L39" s="280"/>
      <c r="M39" s="280"/>
      <c r="N39" s="281"/>
      <c r="S39" s="78">
        <v>2.5000000000000001E-3</v>
      </c>
      <c r="T39" s="78">
        <v>5.5999999999999999E-3</v>
      </c>
      <c r="W39" s="78">
        <v>8.0999999999999996E-3</v>
      </c>
      <c r="X39" s="78">
        <v>1.9900000000000001E-2</v>
      </c>
      <c r="AA39" s="78">
        <v>3.0000000000000001E-3</v>
      </c>
      <c r="AB39" s="78">
        <v>8.2000000000000007E-3</v>
      </c>
      <c r="AH39" s="78"/>
      <c r="AI39" s="78"/>
    </row>
    <row r="40" spans="2:35" ht="19.5" customHeight="1" thickBot="1" x14ac:dyDescent="0.35">
      <c r="B40" s="80" t="s">
        <v>82</v>
      </c>
      <c r="C40" s="81">
        <f>IF($F$8=$S$14,S36,IF($F$8=$S$15,W36,IF($F$8=$S$16,AA36,IF($F$8=$S$17,S42,IF($F$8=$S$18,W42,IF($F$8=$S$19,AA42,""))))))</f>
        <v>6.7400000000000002E-2</v>
      </c>
      <c r="D40" s="82" t="s">
        <v>83</v>
      </c>
      <c r="E40" s="83">
        <f>IF($F$8=$S$14,T36,IF($F$8=$S$15,X36,IF($F$8=$S$16,AB36,IF($F$8=$S$17,T42,IF($F$8=$S$18,X42,IF($F$8=$S$19,AB42,""))))))</f>
        <v>9.4E-2</v>
      </c>
      <c r="F40" s="288"/>
      <c r="G40" s="251"/>
      <c r="H40" s="253"/>
      <c r="I40" s="248"/>
      <c r="J40" s="249"/>
      <c r="K40" s="249"/>
      <c r="L40" s="249"/>
      <c r="M40" s="249"/>
      <c r="N40" s="250"/>
      <c r="S40" s="78">
        <v>0.01</v>
      </c>
      <c r="T40" s="78">
        <v>1.9699999999999999E-2</v>
      </c>
      <c r="W40" s="78">
        <v>1.46E-2</v>
      </c>
      <c r="X40" s="78">
        <v>3.1600000000000003E-2</v>
      </c>
      <c r="AA40" s="78">
        <v>5.5999999999999999E-3</v>
      </c>
      <c r="AB40" s="78">
        <v>8.8999999999999999E-3</v>
      </c>
      <c r="AH40" s="78"/>
      <c r="AI40" s="78"/>
    </row>
    <row r="41" spans="2:35" ht="20.100000000000001" customHeight="1" thickBot="1" x14ac:dyDescent="0.35">
      <c r="B41" s="291" t="s">
        <v>92</v>
      </c>
      <c r="C41" s="292"/>
      <c r="D41" s="292"/>
      <c r="E41" s="293"/>
      <c r="F41" s="85">
        <v>6.4999999999999997E-3</v>
      </c>
      <c r="G41" s="297" t="str">
        <f>IF(F8="Escolha o tipo de obra","",IF(F41="","",IF(F41&lt;&gt;0.0065,"Em geral deve ser 0,65%","OK")))</f>
        <v>OK</v>
      </c>
      <c r="H41" s="298"/>
      <c r="I41" s="249"/>
      <c r="J41" s="249"/>
      <c r="K41" s="249"/>
      <c r="L41" s="249"/>
      <c r="M41" s="249"/>
      <c r="N41" s="250"/>
      <c r="S41" s="78">
        <v>1.01E-2</v>
      </c>
      <c r="T41" s="78">
        <v>1.11E-2</v>
      </c>
      <c r="W41" s="78">
        <v>9.4000000000000004E-3</v>
      </c>
      <c r="X41" s="78">
        <v>1.3299999999999999E-2</v>
      </c>
      <c r="AA41" s="78">
        <v>8.5000000000000006E-3</v>
      </c>
      <c r="AB41" s="78">
        <v>1.11E-2</v>
      </c>
      <c r="AH41" s="78"/>
      <c r="AI41" s="78"/>
    </row>
    <row r="42" spans="2:35" ht="20.100000000000001" customHeight="1" thickBot="1" x14ac:dyDescent="0.35">
      <c r="B42" s="291" t="s">
        <v>93</v>
      </c>
      <c r="C42" s="292"/>
      <c r="D42" s="292"/>
      <c r="E42" s="293"/>
      <c r="F42" s="85">
        <v>0.03</v>
      </c>
      <c r="G42" s="289" t="str">
        <f>IF(F8="Escolha o tipo de obra","",IF(F42="","",IF(F42&lt;&gt;0.03,"Em geral deve ser 3,00%","OK")))</f>
        <v>OK</v>
      </c>
      <c r="H42" s="290"/>
      <c r="I42" s="249"/>
      <c r="J42" s="249"/>
      <c r="K42" s="249"/>
      <c r="L42" s="249"/>
      <c r="M42" s="249"/>
      <c r="N42" s="250"/>
      <c r="S42" s="78">
        <v>0.08</v>
      </c>
      <c r="T42" s="78">
        <v>9.5100000000000004E-2</v>
      </c>
      <c r="W42" s="78">
        <v>7.1400000000000005E-2</v>
      </c>
      <c r="X42" s="78">
        <v>0.1043</v>
      </c>
      <c r="AA42" s="78">
        <v>3.5000000000000003E-2</v>
      </c>
      <c r="AB42" s="78">
        <v>6.2199999999999998E-2</v>
      </c>
      <c r="AH42" s="78"/>
      <c r="AI42" s="78"/>
    </row>
    <row r="43" spans="2:35" ht="20.100000000000001" customHeight="1" thickBot="1" x14ac:dyDescent="0.25">
      <c r="B43" s="291" t="s">
        <v>94</v>
      </c>
      <c r="C43" s="292"/>
      <c r="D43" s="292"/>
      <c r="E43" s="293"/>
      <c r="F43" s="86">
        <v>2.5000000000000001E-2</v>
      </c>
      <c r="G43" s="289" t="str">
        <f>IF(F8="Escolha o tipo de obra","",IF(F43="","",IF(F43&gt;0.05,"FORA DO LIMITE","OK")))</f>
        <v>OK</v>
      </c>
      <c r="H43" s="290"/>
      <c r="I43" s="248"/>
      <c r="J43" s="249"/>
      <c r="K43" s="249"/>
      <c r="L43" s="249"/>
      <c r="M43" s="249"/>
      <c r="N43" s="250"/>
    </row>
    <row r="44" spans="2:35" ht="20.100000000000001" customHeight="1" thickBot="1" x14ac:dyDescent="0.25">
      <c r="B44" s="291" t="s">
        <v>95</v>
      </c>
      <c r="C44" s="292"/>
      <c r="D44" s="292"/>
      <c r="E44" s="293"/>
      <c r="F44" s="87">
        <f>IF(F11=Q10,0,IF(F11=Q9,0.045,""))</f>
        <v>4.4999999999999998E-2</v>
      </c>
      <c r="G44" s="289" t="str">
        <f>IF(F11="Escolha o regime de contribuição","",IF(F11=Q9,"OK",IF(F11=Q10,"OK")))</f>
        <v>OK</v>
      </c>
      <c r="H44" s="290"/>
      <c r="I44" s="251"/>
      <c r="J44" s="252"/>
      <c r="K44" s="252"/>
      <c r="L44" s="252"/>
      <c r="M44" s="252"/>
      <c r="N44" s="253"/>
    </row>
    <row r="45" spans="2:35" x14ac:dyDescent="0.2">
      <c r="B45" s="88"/>
      <c r="C45" s="88"/>
      <c r="D45" s="88"/>
      <c r="E45" s="88"/>
      <c r="F45" s="89"/>
      <c r="G45" s="90"/>
      <c r="H45" s="90"/>
      <c r="I45" s="90"/>
      <c r="J45" s="90"/>
      <c r="K45" s="90"/>
      <c r="L45" s="90"/>
      <c r="M45" s="90"/>
      <c r="N45" s="90"/>
    </row>
    <row r="46" spans="2:35" x14ac:dyDescent="0.2">
      <c r="B46" s="88"/>
      <c r="C46" s="88"/>
      <c r="D46" s="88"/>
      <c r="E46" s="88"/>
      <c r="F46" s="89"/>
      <c r="G46" s="90"/>
      <c r="H46" s="90"/>
      <c r="I46" s="90"/>
      <c r="J46" s="90"/>
      <c r="K46" s="90"/>
      <c r="L46" s="90"/>
      <c r="M46" s="90"/>
      <c r="N46" s="90"/>
    </row>
    <row r="47" spans="2:35" x14ac:dyDescent="0.2">
      <c r="B47" s="88"/>
      <c r="C47" s="88"/>
      <c r="D47" s="88"/>
      <c r="E47" s="88"/>
      <c r="F47" s="89"/>
      <c r="G47" s="90"/>
      <c r="H47" s="90"/>
      <c r="I47" s="90"/>
      <c r="J47" s="90"/>
      <c r="K47" s="90"/>
      <c r="L47" s="90"/>
      <c r="M47" s="90"/>
      <c r="N47" s="90"/>
    </row>
    <row r="48" spans="2:35" x14ac:dyDescent="0.2">
      <c r="B48" s="88"/>
      <c r="C48" s="88"/>
      <c r="D48" s="88"/>
      <c r="E48" s="88"/>
      <c r="F48" s="89"/>
      <c r="G48" s="90"/>
      <c r="H48" s="90"/>
      <c r="I48" s="90"/>
      <c r="J48" s="90"/>
      <c r="K48" s="90"/>
      <c r="L48" s="90"/>
      <c r="M48" s="90"/>
      <c r="N48" s="90"/>
    </row>
    <row r="49" spans="2:16" x14ac:dyDescent="0.2">
      <c r="B49" s="294" t="str">
        <f>P50&amp;F11&amp;P51</f>
        <v xml:space="preserve">Declaramos que será adotado o regime com desoneração de tributação da folha de pagamento, para a elaboração do orçamento relativo às obras do presente contrato de repasse, por se tratar da opção mais adequada para a administração pública. </v>
      </c>
      <c r="C49" s="294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</row>
    <row r="50" spans="2:16" x14ac:dyDescent="0.2"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P50" s="91" t="s">
        <v>96</v>
      </c>
    </row>
    <row r="51" spans="2:16" x14ac:dyDescent="0.2">
      <c r="B51" s="294"/>
      <c r="C51" s="294"/>
      <c r="D51" s="294"/>
      <c r="E51" s="294"/>
      <c r="F51" s="294"/>
      <c r="G51" s="294"/>
      <c r="H51" s="294"/>
      <c r="I51" s="294"/>
      <c r="J51" s="294"/>
      <c r="K51" s="294"/>
      <c r="L51" s="294"/>
      <c r="M51" s="294"/>
      <c r="N51" s="294"/>
      <c r="P51" s="91" t="s">
        <v>97</v>
      </c>
    </row>
    <row r="52" spans="2:16" x14ac:dyDescent="0.2"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</row>
    <row r="53" spans="2:16" x14ac:dyDescent="0.2"/>
    <row r="54" spans="2:16" x14ac:dyDescent="0.2"/>
    <row r="55" spans="2:16" x14ac:dyDescent="0.2"/>
    <row r="56" spans="2:16" x14ac:dyDescent="0.2"/>
    <row r="57" spans="2:16" x14ac:dyDescent="0.2">
      <c r="H57" s="92"/>
      <c r="I57" s="93"/>
      <c r="J57" s="93"/>
      <c r="K57" s="93"/>
      <c r="L57" s="93"/>
      <c r="M57" s="93"/>
      <c r="N57" s="92"/>
    </row>
    <row r="58" spans="2:16" ht="12.75" customHeight="1" x14ac:dyDescent="0.2">
      <c r="B58" s="295" t="s">
        <v>98</v>
      </c>
      <c r="C58" s="295"/>
      <c r="D58" s="295"/>
      <c r="E58" s="295"/>
      <c r="F58" s="295"/>
      <c r="G58" s="295"/>
      <c r="H58" s="92"/>
      <c r="I58" s="295" t="s">
        <v>99</v>
      </c>
      <c r="J58" s="295"/>
      <c r="K58" s="295"/>
      <c r="L58" s="295"/>
      <c r="M58" s="295"/>
      <c r="N58" s="94"/>
    </row>
    <row r="59" spans="2:16" x14ac:dyDescent="0.2">
      <c r="B59" s="296"/>
      <c r="C59" s="296"/>
      <c r="D59" s="296"/>
      <c r="E59" s="296"/>
      <c r="F59" s="296"/>
      <c r="G59" s="296"/>
      <c r="H59" s="92"/>
      <c r="I59" s="296"/>
      <c r="J59" s="296"/>
      <c r="K59" s="296"/>
      <c r="L59" s="296"/>
      <c r="M59" s="296"/>
      <c r="N59" s="94"/>
    </row>
    <row r="60" spans="2:16" x14ac:dyDescent="0.2">
      <c r="B60" s="95"/>
      <c r="C60" s="95"/>
      <c r="D60" s="95"/>
      <c r="E60" s="95"/>
      <c r="F60" s="95"/>
      <c r="G60" s="95"/>
      <c r="I60" s="95"/>
      <c r="J60" s="95"/>
      <c r="K60" s="95"/>
      <c r="L60" s="95"/>
      <c r="M60" s="95"/>
      <c r="N60" s="95"/>
    </row>
    <row r="61" spans="2:16" ht="1.5" hidden="1" customHeight="1" x14ac:dyDescent="0.2">
      <c r="B61" s="95"/>
      <c r="C61" s="95"/>
      <c r="D61" s="95"/>
      <c r="E61" s="95"/>
      <c r="F61" s="95"/>
      <c r="G61" s="95"/>
      <c r="I61" s="95"/>
      <c r="J61" s="95"/>
      <c r="K61" s="95"/>
      <c r="L61" s="95"/>
      <c r="M61" s="95"/>
      <c r="N61" s="95"/>
    </row>
    <row r="62" spans="2:16" hidden="1" x14ac:dyDescent="0.2">
      <c r="B62" s="95"/>
      <c r="C62" s="95"/>
      <c r="D62" s="95"/>
      <c r="E62" s="95"/>
      <c r="F62" s="95"/>
      <c r="G62" s="95"/>
      <c r="I62" s="95"/>
      <c r="J62" s="95"/>
      <c r="K62" s="95"/>
      <c r="L62" s="95"/>
      <c r="M62" s="95"/>
      <c r="N62" s="95"/>
    </row>
    <row r="63" spans="2:16" hidden="1" x14ac:dyDescent="0.2">
      <c r="B63" s="95"/>
      <c r="C63" s="95"/>
      <c r="D63" s="95"/>
      <c r="E63" s="95"/>
      <c r="F63" s="95"/>
      <c r="G63" s="95"/>
      <c r="I63" s="95"/>
      <c r="J63" s="95"/>
      <c r="K63" s="95"/>
      <c r="L63" s="95"/>
      <c r="M63" s="95"/>
      <c r="N63" s="95"/>
    </row>
    <row r="64" spans="2:16" hidden="1" x14ac:dyDescent="0.2">
      <c r="B64" s="95"/>
      <c r="C64" s="95"/>
      <c r="D64" s="95"/>
      <c r="E64" s="95"/>
      <c r="F64" s="95"/>
      <c r="G64" s="95"/>
      <c r="I64" s="95"/>
      <c r="J64" s="95"/>
      <c r="K64" s="95"/>
      <c r="L64" s="95"/>
      <c r="M64" s="95"/>
      <c r="N64" s="95"/>
    </row>
    <row r="65" spans="2:14" hidden="1" x14ac:dyDescent="0.2">
      <c r="B65" s="95"/>
      <c r="C65" s="95"/>
      <c r="D65" s="95"/>
      <c r="E65" s="95"/>
      <c r="F65" s="95"/>
      <c r="G65" s="95"/>
      <c r="I65" s="95"/>
      <c r="J65" s="95"/>
      <c r="K65" s="95"/>
      <c r="L65" s="95"/>
      <c r="M65" s="95"/>
      <c r="N65" s="95"/>
    </row>
    <row r="66" spans="2:14" hidden="1" x14ac:dyDescent="0.2">
      <c r="B66" s="95"/>
      <c r="C66" s="95"/>
      <c r="D66" s="95"/>
      <c r="E66" s="95"/>
      <c r="F66" s="95"/>
      <c r="G66" s="95"/>
      <c r="I66" s="95"/>
      <c r="J66" s="95"/>
      <c r="K66" s="95"/>
      <c r="L66" s="95"/>
      <c r="M66" s="95"/>
      <c r="N66" s="95"/>
    </row>
    <row r="67" spans="2:14" hidden="1" x14ac:dyDescent="0.2"/>
    <row r="68" spans="2:14" hidden="1" x14ac:dyDescent="0.2"/>
    <row r="69" spans="2:14" hidden="1" x14ac:dyDescent="0.2"/>
  </sheetData>
  <sheetProtection sheet="1" objects="1" scenarios="1" selectLockedCells="1"/>
  <mergeCells count="48">
    <mergeCell ref="B49:N52"/>
    <mergeCell ref="B58:G59"/>
    <mergeCell ref="I58:M59"/>
    <mergeCell ref="I35:N38"/>
    <mergeCell ref="B37:E37"/>
    <mergeCell ref="F37:F38"/>
    <mergeCell ref="G37:H38"/>
    <mergeCell ref="B39:E39"/>
    <mergeCell ref="F39:F40"/>
    <mergeCell ref="G39:H40"/>
    <mergeCell ref="I39:N44"/>
    <mergeCell ref="B41:E41"/>
    <mergeCell ref="G41:H41"/>
    <mergeCell ref="B42:E42"/>
    <mergeCell ref="G42:H42"/>
    <mergeCell ref="B43:E43"/>
    <mergeCell ref="G43:H43"/>
    <mergeCell ref="B44:E44"/>
    <mergeCell ref="G44:H44"/>
    <mergeCell ref="G31:H32"/>
    <mergeCell ref="B33:E33"/>
    <mergeCell ref="F33:F34"/>
    <mergeCell ref="G33:H34"/>
    <mergeCell ref="B35:E35"/>
    <mergeCell ref="F35:F36"/>
    <mergeCell ref="G35:H36"/>
    <mergeCell ref="B6:N7"/>
    <mergeCell ref="B8:E10"/>
    <mergeCell ref="F8:H10"/>
    <mergeCell ref="I8:N8"/>
    <mergeCell ref="I9:N27"/>
    <mergeCell ref="B11:E14"/>
    <mergeCell ref="F11:H14"/>
    <mergeCell ref="B15:E20"/>
    <mergeCell ref="F15:H29"/>
    <mergeCell ref="B21:E29"/>
    <mergeCell ref="I28:N28"/>
    <mergeCell ref="I29:N34"/>
    <mergeCell ref="B30:E30"/>
    <mergeCell ref="G30:H30"/>
    <mergeCell ref="B31:E31"/>
    <mergeCell ref="F31:F32"/>
    <mergeCell ref="B2:G2"/>
    <mergeCell ref="H2:N2"/>
    <mergeCell ref="B3:G3"/>
    <mergeCell ref="H3:N3"/>
    <mergeCell ref="B4:G4"/>
    <mergeCell ref="H4:N4"/>
  </mergeCells>
  <conditionalFormatting sqref="F15">
    <cfRule type="cellIs" dxfId="7" priority="6" stopIfTrue="1" operator="equal">
      <formula>"OK"</formula>
    </cfRule>
    <cfRule type="cellIs" dxfId="6" priority="7" stopIfTrue="1" operator="equal">
      <formula>"FORA DA FAIXA"</formula>
    </cfRule>
    <cfRule type="cellIs" dxfId="5" priority="8" stopIfTrue="1" operator="equal">
      <formula>"VERIFICAR ITENS"</formula>
    </cfRule>
  </conditionalFormatting>
  <conditionalFormatting sqref="G31:G43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G44:H48">
    <cfRule type="cellIs" dxfId="2" priority="1" stopIfTrue="1" operator="equal">
      <formula>"OK"</formula>
    </cfRule>
    <cfRule type="cellIs" dxfId="1" priority="2" stopIfTrue="1" operator="equal">
      <formula>"FORA DO LIMITE"</formula>
    </cfRule>
    <cfRule type="cellIs" dxfId="0" priority="3" stopIfTrue="1" operator="equal">
      <formula>"Deixar em branco o campo ao lado"</formula>
    </cfRule>
  </conditionalFormatting>
  <dataValidations count="3">
    <dataValidation type="list" allowBlank="1" showInputMessage="1" showErrorMessage="1" sqref="F11:H14 JB11:JD14 SX11:SZ14 ACT11:ACV14 AMP11:AMR14 AWL11:AWN14 BGH11:BGJ14 BQD11:BQF14 BZZ11:CAB14 CJV11:CJX14 CTR11:CTT14 DDN11:DDP14 DNJ11:DNL14 DXF11:DXH14 EHB11:EHD14 EQX11:EQZ14 FAT11:FAV14 FKP11:FKR14 FUL11:FUN14 GEH11:GEJ14 GOD11:GOF14 GXZ11:GYB14 HHV11:HHX14 HRR11:HRT14 IBN11:IBP14 ILJ11:ILL14 IVF11:IVH14 JFB11:JFD14 JOX11:JOZ14 JYT11:JYV14 KIP11:KIR14 KSL11:KSN14 LCH11:LCJ14 LMD11:LMF14 LVZ11:LWB14 MFV11:MFX14 MPR11:MPT14 MZN11:MZP14 NJJ11:NJL14 NTF11:NTH14 ODB11:ODD14 OMX11:OMZ14 OWT11:OWV14 PGP11:PGR14 PQL11:PQN14 QAH11:QAJ14 QKD11:QKF14 QTZ11:QUB14 RDV11:RDX14 RNR11:RNT14 RXN11:RXP14 SHJ11:SHL14 SRF11:SRH14 TBB11:TBD14 TKX11:TKZ14 TUT11:TUV14 UEP11:UER14 UOL11:UON14 UYH11:UYJ14 VID11:VIF14 VRZ11:VSB14 WBV11:WBX14 WLR11:WLT14 WVN11:WVP14 F65547:H65550 JB65547:JD65550 SX65547:SZ65550 ACT65547:ACV65550 AMP65547:AMR65550 AWL65547:AWN65550 BGH65547:BGJ65550 BQD65547:BQF65550 BZZ65547:CAB65550 CJV65547:CJX65550 CTR65547:CTT65550 DDN65547:DDP65550 DNJ65547:DNL65550 DXF65547:DXH65550 EHB65547:EHD65550 EQX65547:EQZ65550 FAT65547:FAV65550 FKP65547:FKR65550 FUL65547:FUN65550 GEH65547:GEJ65550 GOD65547:GOF65550 GXZ65547:GYB65550 HHV65547:HHX65550 HRR65547:HRT65550 IBN65547:IBP65550 ILJ65547:ILL65550 IVF65547:IVH65550 JFB65547:JFD65550 JOX65547:JOZ65550 JYT65547:JYV65550 KIP65547:KIR65550 KSL65547:KSN65550 LCH65547:LCJ65550 LMD65547:LMF65550 LVZ65547:LWB65550 MFV65547:MFX65550 MPR65547:MPT65550 MZN65547:MZP65550 NJJ65547:NJL65550 NTF65547:NTH65550 ODB65547:ODD65550 OMX65547:OMZ65550 OWT65547:OWV65550 PGP65547:PGR65550 PQL65547:PQN65550 QAH65547:QAJ65550 QKD65547:QKF65550 QTZ65547:QUB65550 RDV65547:RDX65550 RNR65547:RNT65550 RXN65547:RXP65550 SHJ65547:SHL65550 SRF65547:SRH65550 TBB65547:TBD65550 TKX65547:TKZ65550 TUT65547:TUV65550 UEP65547:UER65550 UOL65547:UON65550 UYH65547:UYJ65550 VID65547:VIF65550 VRZ65547:VSB65550 WBV65547:WBX65550 WLR65547:WLT65550 WVN65547:WVP65550 F131083:H131086 JB131083:JD131086 SX131083:SZ131086 ACT131083:ACV131086 AMP131083:AMR131086 AWL131083:AWN131086 BGH131083:BGJ131086 BQD131083:BQF131086 BZZ131083:CAB131086 CJV131083:CJX131086 CTR131083:CTT131086 DDN131083:DDP131086 DNJ131083:DNL131086 DXF131083:DXH131086 EHB131083:EHD131086 EQX131083:EQZ131086 FAT131083:FAV131086 FKP131083:FKR131086 FUL131083:FUN131086 GEH131083:GEJ131086 GOD131083:GOF131086 GXZ131083:GYB131086 HHV131083:HHX131086 HRR131083:HRT131086 IBN131083:IBP131086 ILJ131083:ILL131086 IVF131083:IVH131086 JFB131083:JFD131086 JOX131083:JOZ131086 JYT131083:JYV131086 KIP131083:KIR131086 KSL131083:KSN131086 LCH131083:LCJ131086 LMD131083:LMF131086 LVZ131083:LWB131086 MFV131083:MFX131086 MPR131083:MPT131086 MZN131083:MZP131086 NJJ131083:NJL131086 NTF131083:NTH131086 ODB131083:ODD131086 OMX131083:OMZ131086 OWT131083:OWV131086 PGP131083:PGR131086 PQL131083:PQN131086 QAH131083:QAJ131086 QKD131083:QKF131086 QTZ131083:QUB131086 RDV131083:RDX131086 RNR131083:RNT131086 RXN131083:RXP131086 SHJ131083:SHL131086 SRF131083:SRH131086 TBB131083:TBD131086 TKX131083:TKZ131086 TUT131083:TUV131086 UEP131083:UER131086 UOL131083:UON131086 UYH131083:UYJ131086 VID131083:VIF131086 VRZ131083:VSB131086 WBV131083:WBX131086 WLR131083:WLT131086 WVN131083:WVP131086 F196619:H196622 JB196619:JD196622 SX196619:SZ196622 ACT196619:ACV196622 AMP196619:AMR196622 AWL196619:AWN196622 BGH196619:BGJ196622 BQD196619:BQF196622 BZZ196619:CAB196622 CJV196619:CJX196622 CTR196619:CTT196622 DDN196619:DDP196622 DNJ196619:DNL196622 DXF196619:DXH196622 EHB196619:EHD196622 EQX196619:EQZ196622 FAT196619:FAV196622 FKP196619:FKR196622 FUL196619:FUN196622 GEH196619:GEJ196622 GOD196619:GOF196622 GXZ196619:GYB196622 HHV196619:HHX196622 HRR196619:HRT196622 IBN196619:IBP196622 ILJ196619:ILL196622 IVF196619:IVH196622 JFB196619:JFD196622 JOX196619:JOZ196622 JYT196619:JYV196622 KIP196619:KIR196622 KSL196619:KSN196622 LCH196619:LCJ196622 LMD196619:LMF196622 LVZ196619:LWB196622 MFV196619:MFX196622 MPR196619:MPT196622 MZN196619:MZP196622 NJJ196619:NJL196622 NTF196619:NTH196622 ODB196619:ODD196622 OMX196619:OMZ196622 OWT196619:OWV196622 PGP196619:PGR196622 PQL196619:PQN196622 QAH196619:QAJ196622 QKD196619:QKF196622 QTZ196619:QUB196622 RDV196619:RDX196622 RNR196619:RNT196622 RXN196619:RXP196622 SHJ196619:SHL196622 SRF196619:SRH196622 TBB196619:TBD196622 TKX196619:TKZ196622 TUT196619:TUV196622 UEP196619:UER196622 UOL196619:UON196622 UYH196619:UYJ196622 VID196619:VIF196622 VRZ196619:VSB196622 WBV196619:WBX196622 WLR196619:WLT196622 WVN196619:WVP196622 F262155:H262158 JB262155:JD262158 SX262155:SZ262158 ACT262155:ACV262158 AMP262155:AMR262158 AWL262155:AWN262158 BGH262155:BGJ262158 BQD262155:BQF262158 BZZ262155:CAB262158 CJV262155:CJX262158 CTR262155:CTT262158 DDN262155:DDP262158 DNJ262155:DNL262158 DXF262155:DXH262158 EHB262155:EHD262158 EQX262155:EQZ262158 FAT262155:FAV262158 FKP262155:FKR262158 FUL262155:FUN262158 GEH262155:GEJ262158 GOD262155:GOF262158 GXZ262155:GYB262158 HHV262155:HHX262158 HRR262155:HRT262158 IBN262155:IBP262158 ILJ262155:ILL262158 IVF262155:IVH262158 JFB262155:JFD262158 JOX262155:JOZ262158 JYT262155:JYV262158 KIP262155:KIR262158 KSL262155:KSN262158 LCH262155:LCJ262158 LMD262155:LMF262158 LVZ262155:LWB262158 MFV262155:MFX262158 MPR262155:MPT262158 MZN262155:MZP262158 NJJ262155:NJL262158 NTF262155:NTH262158 ODB262155:ODD262158 OMX262155:OMZ262158 OWT262155:OWV262158 PGP262155:PGR262158 PQL262155:PQN262158 QAH262155:QAJ262158 QKD262155:QKF262158 QTZ262155:QUB262158 RDV262155:RDX262158 RNR262155:RNT262158 RXN262155:RXP262158 SHJ262155:SHL262158 SRF262155:SRH262158 TBB262155:TBD262158 TKX262155:TKZ262158 TUT262155:TUV262158 UEP262155:UER262158 UOL262155:UON262158 UYH262155:UYJ262158 VID262155:VIF262158 VRZ262155:VSB262158 WBV262155:WBX262158 WLR262155:WLT262158 WVN262155:WVP262158 F327691:H327694 JB327691:JD327694 SX327691:SZ327694 ACT327691:ACV327694 AMP327691:AMR327694 AWL327691:AWN327694 BGH327691:BGJ327694 BQD327691:BQF327694 BZZ327691:CAB327694 CJV327691:CJX327694 CTR327691:CTT327694 DDN327691:DDP327694 DNJ327691:DNL327694 DXF327691:DXH327694 EHB327691:EHD327694 EQX327691:EQZ327694 FAT327691:FAV327694 FKP327691:FKR327694 FUL327691:FUN327694 GEH327691:GEJ327694 GOD327691:GOF327694 GXZ327691:GYB327694 HHV327691:HHX327694 HRR327691:HRT327694 IBN327691:IBP327694 ILJ327691:ILL327694 IVF327691:IVH327694 JFB327691:JFD327694 JOX327691:JOZ327694 JYT327691:JYV327694 KIP327691:KIR327694 KSL327691:KSN327694 LCH327691:LCJ327694 LMD327691:LMF327694 LVZ327691:LWB327694 MFV327691:MFX327694 MPR327691:MPT327694 MZN327691:MZP327694 NJJ327691:NJL327694 NTF327691:NTH327694 ODB327691:ODD327694 OMX327691:OMZ327694 OWT327691:OWV327694 PGP327691:PGR327694 PQL327691:PQN327694 QAH327691:QAJ327694 QKD327691:QKF327694 QTZ327691:QUB327694 RDV327691:RDX327694 RNR327691:RNT327694 RXN327691:RXP327694 SHJ327691:SHL327694 SRF327691:SRH327694 TBB327691:TBD327694 TKX327691:TKZ327694 TUT327691:TUV327694 UEP327691:UER327694 UOL327691:UON327694 UYH327691:UYJ327694 VID327691:VIF327694 VRZ327691:VSB327694 WBV327691:WBX327694 WLR327691:WLT327694 WVN327691:WVP327694 F393227:H393230 JB393227:JD393230 SX393227:SZ393230 ACT393227:ACV393230 AMP393227:AMR393230 AWL393227:AWN393230 BGH393227:BGJ393230 BQD393227:BQF393230 BZZ393227:CAB393230 CJV393227:CJX393230 CTR393227:CTT393230 DDN393227:DDP393230 DNJ393227:DNL393230 DXF393227:DXH393230 EHB393227:EHD393230 EQX393227:EQZ393230 FAT393227:FAV393230 FKP393227:FKR393230 FUL393227:FUN393230 GEH393227:GEJ393230 GOD393227:GOF393230 GXZ393227:GYB393230 HHV393227:HHX393230 HRR393227:HRT393230 IBN393227:IBP393230 ILJ393227:ILL393230 IVF393227:IVH393230 JFB393227:JFD393230 JOX393227:JOZ393230 JYT393227:JYV393230 KIP393227:KIR393230 KSL393227:KSN393230 LCH393227:LCJ393230 LMD393227:LMF393230 LVZ393227:LWB393230 MFV393227:MFX393230 MPR393227:MPT393230 MZN393227:MZP393230 NJJ393227:NJL393230 NTF393227:NTH393230 ODB393227:ODD393230 OMX393227:OMZ393230 OWT393227:OWV393230 PGP393227:PGR393230 PQL393227:PQN393230 QAH393227:QAJ393230 QKD393227:QKF393230 QTZ393227:QUB393230 RDV393227:RDX393230 RNR393227:RNT393230 RXN393227:RXP393230 SHJ393227:SHL393230 SRF393227:SRH393230 TBB393227:TBD393230 TKX393227:TKZ393230 TUT393227:TUV393230 UEP393227:UER393230 UOL393227:UON393230 UYH393227:UYJ393230 VID393227:VIF393230 VRZ393227:VSB393230 WBV393227:WBX393230 WLR393227:WLT393230 WVN393227:WVP393230 F458763:H458766 JB458763:JD458766 SX458763:SZ458766 ACT458763:ACV458766 AMP458763:AMR458766 AWL458763:AWN458766 BGH458763:BGJ458766 BQD458763:BQF458766 BZZ458763:CAB458766 CJV458763:CJX458766 CTR458763:CTT458766 DDN458763:DDP458766 DNJ458763:DNL458766 DXF458763:DXH458766 EHB458763:EHD458766 EQX458763:EQZ458766 FAT458763:FAV458766 FKP458763:FKR458766 FUL458763:FUN458766 GEH458763:GEJ458766 GOD458763:GOF458766 GXZ458763:GYB458766 HHV458763:HHX458766 HRR458763:HRT458766 IBN458763:IBP458766 ILJ458763:ILL458766 IVF458763:IVH458766 JFB458763:JFD458766 JOX458763:JOZ458766 JYT458763:JYV458766 KIP458763:KIR458766 KSL458763:KSN458766 LCH458763:LCJ458766 LMD458763:LMF458766 LVZ458763:LWB458766 MFV458763:MFX458766 MPR458763:MPT458766 MZN458763:MZP458766 NJJ458763:NJL458766 NTF458763:NTH458766 ODB458763:ODD458766 OMX458763:OMZ458766 OWT458763:OWV458766 PGP458763:PGR458766 PQL458763:PQN458766 QAH458763:QAJ458766 QKD458763:QKF458766 QTZ458763:QUB458766 RDV458763:RDX458766 RNR458763:RNT458766 RXN458763:RXP458766 SHJ458763:SHL458766 SRF458763:SRH458766 TBB458763:TBD458766 TKX458763:TKZ458766 TUT458763:TUV458766 UEP458763:UER458766 UOL458763:UON458766 UYH458763:UYJ458766 VID458763:VIF458766 VRZ458763:VSB458766 WBV458763:WBX458766 WLR458763:WLT458766 WVN458763:WVP458766 F524299:H524302 JB524299:JD524302 SX524299:SZ524302 ACT524299:ACV524302 AMP524299:AMR524302 AWL524299:AWN524302 BGH524299:BGJ524302 BQD524299:BQF524302 BZZ524299:CAB524302 CJV524299:CJX524302 CTR524299:CTT524302 DDN524299:DDP524302 DNJ524299:DNL524302 DXF524299:DXH524302 EHB524299:EHD524302 EQX524299:EQZ524302 FAT524299:FAV524302 FKP524299:FKR524302 FUL524299:FUN524302 GEH524299:GEJ524302 GOD524299:GOF524302 GXZ524299:GYB524302 HHV524299:HHX524302 HRR524299:HRT524302 IBN524299:IBP524302 ILJ524299:ILL524302 IVF524299:IVH524302 JFB524299:JFD524302 JOX524299:JOZ524302 JYT524299:JYV524302 KIP524299:KIR524302 KSL524299:KSN524302 LCH524299:LCJ524302 LMD524299:LMF524302 LVZ524299:LWB524302 MFV524299:MFX524302 MPR524299:MPT524302 MZN524299:MZP524302 NJJ524299:NJL524302 NTF524299:NTH524302 ODB524299:ODD524302 OMX524299:OMZ524302 OWT524299:OWV524302 PGP524299:PGR524302 PQL524299:PQN524302 QAH524299:QAJ524302 QKD524299:QKF524302 QTZ524299:QUB524302 RDV524299:RDX524302 RNR524299:RNT524302 RXN524299:RXP524302 SHJ524299:SHL524302 SRF524299:SRH524302 TBB524299:TBD524302 TKX524299:TKZ524302 TUT524299:TUV524302 UEP524299:UER524302 UOL524299:UON524302 UYH524299:UYJ524302 VID524299:VIF524302 VRZ524299:VSB524302 WBV524299:WBX524302 WLR524299:WLT524302 WVN524299:WVP524302 F589835:H589838 JB589835:JD589838 SX589835:SZ589838 ACT589835:ACV589838 AMP589835:AMR589838 AWL589835:AWN589838 BGH589835:BGJ589838 BQD589835:BQF589838 BZZ589835:CAB589838 CJV589835:CJX589838 CTR589835:CTT589838 DDN589835:DDP589838 DNJ589835:DNL589838 DXF589835:DXH589838 EHB589835:EHD589838 EQX589835:EQZ589838 FAT589835:FAV589838 FKP589835:FKR589838 FUL589835:FUN589838 GEH589835:GEJ589838 GOD589835:GOF589838 GXZ589835:GYB589838 HHV589835:HHX589838 HRR589835:HRT589838 IBN589835:IBP589838 ILJ589835:ILL589838 IVF589835:IVH589838 JFB589835:JFD589838 JOX589835:JOZ589838 JYT589835:JYV589838 KIP589835:KIR589838 KSL589835:KSN589838 LCH589835:LCJ589838 LMD589835:LMF589838 LVZ589835:LWB589838 MFV589835:MFX589838 MPR589835:MPT589838 MZN589835:MZP589838 NJJ589835:NJL589838 NTF589835:NTH589838 ODB589835:ODD589838 OMX589835:OMZ589838 OWT589835:OWV589838 PGP589835:PGR589838 PQL589835:PQN589838 QAH589835:QAJ589838 QKD589835:QKF589838 QTZ589835:QUB589838 RDV589835:RDX589838 RNR589835:RNT589838 RXN589835:RXP589838 SHJ589835:SHL589838 SRF589835:SRH589838 TBB589835:TBD589838 TKX589835:TKZ589838 TUT589835:TUV589838 UEP589835:UER589838 UOL589835:UON589838 UYH589835:UYJ589838 VID589835:VIF589838 VRZ589835:VSB589838 WBV589835:WBX589838 WLR589835:WLT589838 WVN589835:WVP589838 F655371:H655374 JB655371:JD655374 SX655371:SZ655374 ACT655371:ACV655374 AMP655371:AMR655374 AWL655371:AWN655374 BGH655371:BGJ655374 BQD655371:BQF655374 BZZ655371:CAB655374 CJV655371:CJX655374 CTR655371:CTT655374 DDN655371:DDP655374 DNJ655371:DNL655374 DXF655371:DXH655374 EHB655371:EHD655374 EQX655371:EQZ655374 FAT655371:FAV655374 FKP655371:FKR655374 FUL655371:FUN655374 GEH655371:GEJ655374 GOD655371:GOF655374 GXZ655371:GYB655374 HHV655371:HHX655374 HRR655371:HRT655374 IBN655371:IBP655374 ILJ655371:ILL655374 IVF655371:IVH655374 JFB655371:JFD655374 JOX655371:JOZ655374 JYT655371:JYV655374 KIP655371:KIR655374 KSL655371:KSN655374 LCH655371:LCJ655374 LMD655371:LMF655374 LVZ655371:LWB655374 MFV655371:MFX655374 MPR655371:MPT655374 MZN655371:MZP655374 NJJ655371:NJL655374 NTF655371:NTH655374 ODB655371:ODD655374 OMX655371:OMZ655374 OWT655371:OWV655374 PGP655371:PGR655374 PQL655371:PQN655374 QAH655371:QAJ655374 QKD655371:QKF655374 QTZ655371:QUB655374 RDV655371:RDX655374 RNR655371:RNT655374 RXN655371:RXP655374 SHJ655371:SHL655374 SRF655371:SRH655374 TBB655371:TBD655374 TKX655371:TKZ655374 TUT655371:TUV655374 UEP655371:UER655374 UOL655371:UON655374 UYH655371:UYJ655374 VID655371:VIF655374 VRZ655371:VSB655374 WBV655371:WBX655374 WLR655371:WLT655374 WVN655371:WVP655374 F720907:H720910 JB720907:JD720910 SX720907:SZ720910 ACT720907:ACV720910 AMP720907:AMR720910 AWL720907:AWN720910 BGH720907:BGJ720910 BQD720907:BQF720910 BZZ720907:CAB720910 CJV720907:CJX720910 CTR720907:CTT720910 DDN720907:DDP720910 DNJ720907:DNL720910 DXF720907:DXH720910 EHB720907:EHD720910 EQX720907:EQZ720910 FAT720907:FAV720910 FKP720907:FKR720910 FUL720907:FUN720910 GEH720907:GEJ720910 GOD720907:GOF720910 GXZ720907:GYB720910 HHV720907:HHX720910 HRR720907:HRT720910 IBN720907:IBP720910 ILJ720907:ILL720910 IVF720907:IVH720910 JFB720907:JFD720910 JOX720907:JOZ720910 JYT720907:JYV720910 KIP720907:KIR720910 KSL720907:KSN720910 LCH720907:LCJ720910 LMD720907:LMF720910 LVZ720907:LWB720910 MFV720907:MFX720910 MPR720907:MPT720910 MZN720907:MZP720910 NJJ720907:NJL720910 NTF720907:NTH720910 ODB720907:ODD720910 OMX720907:OMZ720910 OWT720907:OWV720910 PGP720907:PGR720910 PQL720907:PQN720910 QAH720907:QAJ720910 QKD720907:QKF720910 QTZ720907:QUB720910 RDV720907:RDX720910 RNR720907:RNT720910 RXN720907:RXP720910 SHJ720907:SHL720910 SRF720907:SRH720910 TBB720907:TBD720910 TKX720907:TKZ720910 TUT720907:TUV720910 UEP720907:UER720910 UOL720907:UON720910 UYH720907:UYJ720910 VID720907:VIF720910 VRZ720907:VSB720910 WBV720907:WBX720910 WLR720907:WLT720910 WVN720907:WVP720910 F786443:H786446 JB786443:JD786446 SX786443:SZ786446 ACT786443:ACV786446 AMP786443:AMR786446 AWL786443:AWN786446 BGH786443:BGJ786446 BQD786443:BQF786446 BZZ786443:CAB786446 CJV786443:CJX786446 CTR786443:CTT786446 DDN786443:DDP786446 DNJ786443:DNL786446 DXF786443:DXH786446 EHB786443:EHD786446 EQX786443:EQZ786446 FAT786443:FAV786446 FKP786443:FKR786446 FUL786443:FUN786446 GEH786443:GEJ786446 GOD786443:GOF786446 GXZ786443:GYB786446 HHV786443:HHX786446 HRR786443:HRT786446 IBN786443:IBP786446 ILJ786443:ILL786446 IVF786443:IVH786446 JFB786443:JFD786446 JOX786443:JOZ786446 JYT786443:JYV786446 KIP786443:KIR786446 KSL786443:KSN786446 LCH786443:LCJ786446 LMD786443:LMF786446 LVZ786443:LWB786446 MFV786443:MFX786446 MPR786443:MPT786446 MZN786443:MZP786446 NJJ786443:NJL786446 NTF786443:NTH786446 ODB786443:ODD786446 OMX786443:OMZ786446 OWT786443:OWV786446 PGP786443:PGR786446 PQL786443:PQN786446 QAH786443:QAJ786446 QKD786443:QKF786446 QTZ786443:QUB786446 RDV786443:RDX786446 RNR786443:RNT786446 RXN786443:RXP786446 SHJ786443:SHL786446 SRF786443:SRH786446 TBB786443:TBD786446 TKX786443:TKZ786446 TUT786443:TUV786446 UEP786443:UER786446 UOL786443:UON786446 UYH786443:UYJ786446 VID786443:VIF786446 VRZ786443:VSB786446 WBV786443:WBX786446 WLR786443:WLT786446 WVN786443:WVP786446 F851979:H851982 JB851979:JD851982 SX851979:SZ851982 ACT851979:ACV851982 AMP851979:AMR851982 AWL851979:AWN851982 BGH851979:BGJ851982 BQD851979:BQF851982 BZZ851979:CAB851982 CJV851979:CJX851982 CTR851979:CTT851982 DDN851979:DDP851982 DNJ851979:DNL851982 DXF851979:DXH851982 EHB851979:EHD851982 EQX851979:EQZ851982 FAT851979:FAV851982 FKP851979:FKR851982 FUL851979:FUN851982 GEH851979:GEJ851982 GOD851979:GOF851982 GXZ851979:GYB851982 HHV851979:HHX851982 HRR851979:HRT851982 IBN851979:IBP851982 ILJ851979:ILL851982 IVF851979:IVH851982 JFB851979:JFD851982 JOX851979:JOZ851982 JYT851979:JYV851982 KIP851979:KIR851982 KSL851979:KSN851982 LCH851979:LCJ851982 LMD851979:LMF851982 LVZ851979:LWB851982 MFV851979:MFX851982 MPR851979:MPT851982 MZN851979:MZP851982 NJJ851979:NJL851982 NTF851979:NTH851982 ODB851979:ODD851982 OMX851979:OMZ851982 OWT851979:OWV851982 PGP851979:PGR851982 PQL851979:PQN851982 QAH851979:QAJ851982 QKD851979:QKF851982 QTZ851979:QUB851982 RDV851979:RDX851982 RNR851979:RNT851982 RXN851979:RXP851982 SHJ851979:SHL851982 SRF851979:SRH851982 TBB851979:TBD851982 TKX851979:TKZ851982 TUT851979:TUV851982 UEP851979:UER851982 UOL851979:UON851982 UYH851979:UYJ851982 VID851979:VIF851982 VRZ851979:VSB851982 WBV851979:WBX851982 WLR851979:WLT851982 WVN851979:WVP851982 F917515:H917518 JB917515:JD917518 SX917515:SZ917518 ACT917515:ACV917518 AMP917515:AMR917518 AWL917515:AWN917518 BGH917515:BGJ917518 BQD917515:BQF917518 BZZ917515:CAB917518 CJV917515:CJX917518 CTR917515:CTT917518 DDN917515:DDP917518 DNJ917515:DNL917518 DXF917515:DXH917518 EHB917515:EHD917518 EQX917515:EQZ917518 FAT917515:FAV917518 FKP917515:FKR917518 FUL917515:FUN917518 GEH917515:GEJ917518 GOD917515:GOF917518 GXZ917515:GYB917518 HHV917515:HHX917518 HRR917515:HRT917518 IBN917515:IBP917518 ILJ917515:ILL917518 IVF917515:IVH917518 JFB917515:JFD917518 JOX917515:JOZ917518 JYT917515:JYV917518 KIP917515:KIR917518 KSL917515:KSN917518 LCH917515:LCJ917518 LMD917515:LMF917518 LVZ917515:LWB917518 MFV917515:MFX917518 MPR917515:MPT917518 MZN917515:MZP917518 NJJ917515:NJL917518 NTF917515:NTH917518 ODB917515:ODD917518 OMX917515:OMZ917518 OWT917515:OWV917518 PGP917515:PGR917518 PQL917515:PQN917518 QAH917515:QAJ917518 QKD917515:QKF917518 QTZ917515:QUB917518 RDV917515:RDX917518 RNR917515:RNT917518 RXN917515:RXP917518 SHJ917515:SHL917518 SRF917515:SRH917518 TBB917515:TBD917518 TKX917515:TKZ917518 TUT917515:TUV917518 UEP917515:UER917518 UOL917515:UON917518 UYH917515:UYJ917518 VID917515:VIF917518 VRZ917515:VSB917518 WBV917515:WBX917518 WLR917515:WLT917518 WVN917515:WVP917518 F983051:H983054 JB983051:JD983054 SX983051:SZ983054 ACT983051:ACV983054 AMP983051:AMR983054 AWL983051:AWN983054 BGH983051:BGJ983054 BQD983051:BQF983054 BZZ983051:CAB983054 CJV983051:CJX983054 CTR983051:CTT983054 DDN983051:DDP983054 DNJ983051:DNL983054 DXF983051:DXH983054 EHB983051:EHD983054 EQX983051:EQZ983054 FAT983051:FAV983054 FKP983051:FKR983054 FUL983051:FUN983054 GEH983051:GEJ983054 GOD983051:GOF983054 GXZ983051:GYB983054 HHV983051:HHX983054 HRR983051:HRT983054 IBN983051:IBP983054 ILJ983051:ILL983054 IVF983051:IVH983054 JFB983051:JFD983054 JOX983051:JOZ983054 JYT983051:JYV983054 KIP983051:KIR983054 KSL983051:KSN983054 LCH983051:LCJ983054 LMD983051:LMF983054 LVZ983051:LWB983054 MFV983051:MFX983054 MPR983051:MPT983054 MZN983051:MZP983054 NJJ983051:NJL983054 NTF983051:NTH983054 ODB983051:ODD983054 OMX983051:OMZ983054 OWT983051:OWV983054 PGP983051:PGR983054 PQL983051:PQN983054 QAH983051:QAJ983054 QKD983051:QKF983054 QTZ983051:QUB983054 RDV983051:RDX983054 RNR983051:RNT983054 RXN983051:RXP983054 SHJ983051:SHL983054 SRF983051:SRH983054 TBB983051:TBD983054 TKX983051:TKZ983054 TUT983051:TUV983054 UEP983051:UER983054 UOL983051:UON983054 UYH983051:UYJ983054 VID983051:VIF983054 VRZ983051:VSB983054 WBV983051:WBX983054 WLR983051:WLT983054 WVN983051:WVP983054" xr:uid="{00000000-0002-0000-0200-000000000000}">
      <formula1>$Q$8:$Q$10</formula1>
    </dataValidation>
    <dataValidation operator="equal" allowBlank="1" showInputMessage="1" showErrorMessage="1" errorTitle="Atenção" error="Alíquota de recolhimento da contribuição previdenciária deve ser de 2%." sqref="F44:F48 JB44:JB48 SX44:SX48 ACT44:ACT48 AMP44:AMP48 AWL44:AWL48 BGH44:BGH48 BQD44:BQD48 BZZ44:BZZ48 CJV44:CJV48 CTR44:CTR48 DDN44:DDN48 DNJ44:DNJ48 DXF44:DXF48 EHB44:EHB48 EQX44:EQX48 FAT44:FAT48 FKP44:FKP48 FUL44:FUL48 GEH44:GEH48 GOD44:GOD48 GXZ44:GXZ48 HHV44:HHV48 HRR44:HRR48 IBN44:IBN48 ILJ44:ILJ48 IVF44:IVF48 JFB44:JFB48 JOX44:JOX48 JYT44:JYT48 KIP44:KIP48 KSL44:KSL48 LCH44:LCH48 LMD44:LMD48 LVZ44:LVZ48 MFV44:MFV48 MPR44:MPR48 MZN44:MZN48 NJJ44:NJJ48 NTF44:NTF48 ODB44:ODB48 OMX44:OMX48 OWT44:OWT48 PGP44:PGP48 PQL44:PQL48 QAH44:QAH48 QKD44:QKD48 QTZ44:QTZ48 RDV44:RDV48 RNR44:RNR48 RXN44:RXN48 SHJ44:SHJ48 SRF44:SRF48 TBB44:TBB48 TKX44:TKX48 TUT44:TUT48 UEP44:UEP48 UOL44:UOL48 UYH44:UYH48 VID44:VID48 VRZ44:VRZ48 WBV44:WBV48 WLR44:WLR48 WVN44:WVN48 F65580:F65584 JB65580:JB65584 SX65580:SX65584 ACT65580:ACT65584 AMP65580:AMP65584 AWL65580:AWL65584 BGH65580:BGH65584 BQD65580:BQD65584 BZZ65580:BZZ65584 CJV65580:CJV65584 CTR65580:CTR65584 DDN65580:DDN65584 DNJ65580:DNJ65584 DXF65580:DXF65584 EHB65580:EHB65584 EQX65580:EQX65584 FAT65580:FAT65584 FKP65580:FKP65584 FUL65580:FUL65584 GEH65580:GEH65584 GOD65580:GOD65584 GXZ65580:GXZ65584 HHV65580:HHV65584 HRR65580:HRR65584 IBN65580:IBN65584 ILJ65580:ILJ65584 IVF65580:IVF65584 JFB65580:JFB65584 JOX65580:JOX65584 JYT65580:JYT65584 KIP65580:KIP65584 KSL65580:KSL65584 LCH65580:LCH65584 LMD65580:LMD65584 LVZ65580:LVZ65584 MFV65580:MFV65584 MPR65580:MPR65584 MZN65580:MZN65584 NJJ65580:NJJ65584 NTF65580:NTF65584 ODB65580:ODB65584 OMX65580:OMX65584 OWT65580:OWT65584 PGP65580:PGP65584 PQL65580:PQL65584 QAH65580:QAH65584 QKD65580:QKD65584 QTZ65580:QTZ65584 RDV65580:RDV65584 RNR65580:RNR65584 RXN65580:RXN65584 SHJ65580:SHJ65584 SRF65580:SRF65584 TBB65580:TBB65584 TKX65580:TKX65584 TUT65580:TUT65584 UEP65580:UEP65584 UOL65580:UOL65584 UYH65580:UYH65584 VID65580:VID65584 VRZ65580:VRZ65584 WBV65580:WBV65584 WLR65580:WLR65584 WVN65580:WVN65584 F131116:F131120 JB131116:JB131120 SX131116:SX131120 ACT131116:ACT131120 AMP131116:AMP131120 AWL131116:AWL131120 BGH131116:BGH131120 BQD131116:BQD131120 BZZ131116:BZZ131120 CJV131116:CJV131120 CTR131116:CTR131120 DDN131116:DDN131120 DNJ131116:DNJ131120 DXF131116:DXF131120 EHB131116:EHB131120 EQX131116:EQX131120 FAT131116:FAT131120 FKP131116:FKP131120 FUL131116:FUL131120 GEH131116:GEH131120 GOD131116:GOD131120 GXZ131116:GXZ131120 HHV131116:HHV131120 HRR131116:HRR131120 IBN131116:IBN131120 ILJ131116:ILJ131120 IVF131116:IVF131120 JFB131116:JFB131120 JOX131116:JOX131120 JYT131116:JYT131120 KIP131116:KIP131120 KSL131116:KSL131120 LCH131116:LCH131120 LMD131116:LMD131120 LVZ131116:LVZ131120 MFV131116:MFV131120 MPR131116:MPR131120 MZN131116:MZN131120 NJJ131116:NJJ131120 NTF131116:NTF131120 ODB131116:ODB131120 OMX131116:OMX131120 OWT131116:OWT131120 PGP131116:PGP131120 PQL131116:PQL131120 QAH131116:QAH131120 QKD131116:QKD131120 QTZ131116:QTZ131120 RDV131116:RDV131120 RNR131116:RNR131120 RXN131116:RXN131120 SHJ131116:SHJ131120 SRF131116:SRF131120 TBB131116:TBB131120 TKX131116:TKX131120 TUT131116:TUT131120 UEP131116:UEP131120 UOL131116:UOL131120 UYH131116:UYH131120 VID131116:VID131120 VRZ131116:VRZ131120 WBV131116:WBV131120 WLR131116:WLR131120 WVN131116:WVN131120 F196652:F196656 JB196652:JB196656 SX196652:SX196656 ACT196652:ACT196656 AMP196652:AMP196656 AWL196652:AWL196656 BGH196652:BGH196656 BQD196652:BQD196656 BZZ196652:BZZ196656 CJV196652:CJV196656 CTR196652:CTR196656 DDN196652:DDN196656 DNJ196652:DNJ196656 DXF196652:DXF196656 EHB196652:EHB196656 EQX196652:EQX196656 FAT196652:FAT196656 FKP196652:FKP196656 FUL196652:FUL196656 GEH196652:GEH196656 GOD196652:GOD196656 GXZ196652:GXZ196656 HHV196652:HHV196656 HRR196652:HRR196656 IBN196652:IBN196656 ILJ196652:ILJ196656 IVF196652:IVF196656 JFB196652:JFB196656 JOX196652:JOX196656 JYT196652:JYT196656 KIP196652:KIP196656 KSL196652:KSL196656 LCH196652:LCH196656 LMD196652:LMD196656 LVZ196652:LVZ196656 MFV196652:MFV196656 MPR196652:MPR196656 MZN196652:MZN196656 NJJ196652:NJJ196656 NTF196652:NTF196656 ODB196652:ODB196656 OMX196652:OMX196656 OWT196652:OWT196656 PGP196652:PGP196656 PQL196652:PQL196656 QAH196652:QAH196656 QKD196652:QKD196656 QTZ196652:QTZ196656 RDV196652:RDV196656 RNR196652:RNR196656 RXN196652:RXN196656 SHJ196652:SHJ196656 SRF196652:SRF196656 TBB196652:TBB196656 TKX196652:TKX196656 TUT196652:TUT196656 UEP196652:UEP196656 UOL196652:UOL196656 UYH196652:UYH196656 VID196652:VID196656 VRZ196652:VRZ196656 WBV196652:WBV196656 WLR196652:WLR196656 WVN196652:WVN196656 F262188:F262192 JB262188:JB262192 SX262188:SX262192 ACT262188:ACT262192 AMP262188:AMP262192 AWL262188:AWL262192 BGH262188:BGH262192 BQD262188:BQD262192 BZZ262188:BZZ262192 CJV262188:CJV262192 CTR262188:CTR262192 DDN262188:DDN262192 DNJ262188:DNJ262192 DXF262188:DXF262192 EHB262188:EHB262192 EQX262188:EQX262192 FAT262188:FAT262192 FKP262188:FKP262192 FUL262188:FUL262192 GEH262188:GEH262192 GOD262188:GOD262192 GXZ262188:GXZ262192 HHV262188:HHV262192 HRR262188:HRR262192 IBN262188:IBN262192 ILJ262188:ILJ262192 IVF262188:IVF262192 JFB262188:JFB262192 JOX262188:JOX262192 JYT262188:JYT262192 KIP262188:KIP262192 KSL262188:KSL262192 LCH262188:LCH262192 LMD262188:LMD262192 LVZ262188:LVZ262192 MFV262188:MFV262192 MPR262188:MPR262192 MZN262188:MZN262192 NJJ262188:NJJ262192 NTF262188:NTF262192 ODB262188:ODB262192 OMX262188:OMX262192 OWT262188:OWT262192 PGP262188:PGP262192 PQL262188:PQL262192 QAH262188:QAH262192 QKD262188:QKD262192 QTZ262188:QTZ262192 RDV262188:RDV262192 RNR262188:RNR262192 RXN262188:RXN262192 SHJ262188:SHJ262192 SRF262188:SRF262192 TBB262188:TBB262192 TKX262188:TKX262192 TUT262188:TUT262192 UEP262188:UEP262192 UOL262188:UOL262192 UYH262188:UYH262192 VID262188:VID262192 VRZ262188:VRZ262192 WBV262188:WBV262192 WLR262188:WLR262192 WVN262188:WVN262192 F327724:F327728 JB327724:JB327728 SX327724:SX327728 ACT327724:ACT327728 AMP327724:AMP327728 AWL327724:AWL327728 BGH327724:BGH327728 BQD327724:BQD327728 BZZ327724:BZZ327728 CJV327724:CJV327728 CTR327724:CTR327728 DDN327724:DDN327728 DNJ327724:DNJ327728 DXF327724:DXF327728 EHB327724:EHB327728 EQX327724:EQX327728 FAT327724:FAT327728 FKP327724:FKP327728 FUL327724:FUL327728 GEH327724:GEH327728 GOD327724:GOD327728 GXZ327724:GXZ327728 HHV327724:HHV327728 HRR327724:HRR327728 IBN327724:IBN327728 ILJ327724:ILJ327728 IVF327724:IVF327728 JFB327724:JFB327728 JOX327724:JOX327728 JYT327724:JYT327728 KIP327724:KIP327728 KSL327724:KSL327728 LCH327724:LCH327728 LMD327724:LMD327728 LVZ327724:LVZ327728 MFV327724:MFV327728 MPR327724:MPR327728 MZN327724:MZN327728 NJJ327724:NJJ327728 NTF327724:NTF327728 ODB327724:ODB327728 OMX327724:OMX327728 OWT327724:OWT327728 PGP327724:PGP327728 PQL327724:PQL327728 QAH327724:QAH327728 QKD327724:QKD327728 QTZ327724:QTZ327728 RDV327724:RDV327728 RNR327724:RNR327728 RXN327724:RXN327728 SHJ327724:SHJ327728 SRF327724:SRF327728 TBB327724:TBB327728 TKX327724:TKX327728 TUT327724:TUT327728 UEP327724:UEP327728 UOL327724:UOL327728 UYH327724:UYH327728 VID327724:VID327728 VRZ327724:VRZ327728 WBV327724:WBV327728 WLR327724:WLR327728 WVN327724:WVN327728 F393260:F393264 JB393260:JB393264 SX393260:SX393264 ACT393260:ACT393264 AMP393260:AMP393264 AWL393260:AWL393264 BGH393260:BGH393264 BQD393260:BQD393264 BZZ393260:BZZ393264 CJV393260:CJV393264 CTR393260:CTR393264 DDN393260:DDN393264 DNJ393260:DNJ393264 DXF393260:DXF393264 EHB393260:EHB393264 EQX393260:EQX393264 FAT393260:FAT393264 FKP393260:FKP393264 FUL393260:FUL393264 GEH393260:GEH393264 GOD393260:GOD393264 GXZ393260:GXZ393264 HHV393260:HHV393264 HRR393260:HRR393264 IBN393260:IBN393264 ILJ393260:ILJ393264 IVF393260:IVF393264 JFB393260:JFB393264 JOX393260:JOX393264 JYT393260:JYT393264 KIP393260:KIP393264 KSL393260:KSL393264 LCH393260:LCH393264 LMD393260:LMD393264 LVZ393260:LVZ393264 MFV393260:MFV393264 MPR393260:MPR393264 MZN393260:MZN393264 NJJ393260:NJJ393264 NTF393260:NTF393264 ODB393260:ODB393264 OMX393260:OMX393264 OWT393260:OWT393264 PGP393260:PGP393264 PQL393260:PQL393264 QAH393260:QAH393264 QKD393260:QKD393264 QTZ393260:QTZ393264 RDV393260:RDV393264 RNR393260:RNR393264 RXN393260:RXN393264 SHJ393260:SHJ393264 SRF393260:SRF393264 TBB393260:TBB393264 TKX393260:TKX393264 TUT393260:TUT393264 UEP393260:UEP393264 UOL393260:UOL393264 UYH393260:UYH393264 VID393260:VID393264 VRZ393260:VRZ393264 WBV393260:WBV393264 WLR393260:WLR393264 WVN393260:WVN393264 F458796:F458800 JB458796:JB458800 SX458796:SX458800 ACT458796:ACT458800 AMP458796:AMP458800 AWL458796:AWL458800 BGH458796:BGH458800 BQD458796:BQD458800 BZZ458796:BZZ458800 CJV458796:CJV458800 CTR458796:CTR458800 DDN458796:DDN458800 DNJ458796:DNJ458800 DXF458796:DXF458800 EHB458796:EHB458800 EQX458796:EQX458800 FAT458796:FAT458800 FKP458796:FKP458800 FUL458796:FUL458800 GEH458796:GEH458800 GOD458796:GOD458800 GXZ458796:GXZ458800 HHV458796:HHV458800 HRR458796:HRR458800 IBN458796:IBN458800 ILJ458796:ILJ458800 IVF458796:IVF458800 JFB458796:JFB458800 JOX458796:JOX458800 JYT458796:JYT458800 KIP458796:KIP458800 KSL458796:KSL458800 LCH458796:LCH458800 LMD458796:LMD458800 LVZ458796:LVZ458800 MFV458796:MFV458800 MPR458796:MPR458800 MZN458796:MZN458800 NJJ458796:NJJ458800 NTF458796:NTF458800 ODB458796:ODB458800 OMX458796:OMX458800 OWT458796:OWT458800 PGP458796:PGP458800 PQL458796:PQL458800 QAH458796:QAH458800 QKD458796:QKD458800 QTZ458796:QTZ458800 RDV458796:RDV458800 RNR458796:RNR458800 RXN458796:RXN458800 SHJ458796:SHJ458800 SRF458796:SRF458800 TBB458796:TBB458800 TKX458796:TKX458800 TUT458796:TUT458800 UEP458796:UEP458800 UOL458796:UOL458800 UYH458796:UYH458800 VID458796:VID458800 VRZ458796:VRZ458800 WBV458796:WBV458800 WLR458796:WLR458800 WVN458796:WVN458800 F524332:F524336 JB524332:JB524336 SX524332:SX524336 ACT524332:ACT524336 AMP524332:AMP524336 AWL524332:AWL524336 BGH524332:BGH524336 BQD524332:BQD524336 BZZ524332:BZZ524336 CJV524332:CJV524336 CTR524332:CTR524336 DDN524332:DDN524336 DNJ524332:DNJ524336 DXF524332:DXF524336 EHB524332:EHB524336 EQX524332:EQX524336 FAT524332:FAT524336 FKP524332:FKP524336 FUL524332:FUL524336 GEH524332:GEH524336 GOD524332:GOD524336 GXZ524332:GXZ524336 HHV524332:HHV524336 HRR524332:HRR524336 IBN524332:IBN524336 ILJ524332:ILJ524336 IVF524332:IVF524336 JFB524332:JFB524336 JOX524332:JOX524336 JYT524332:JYT524336 KIP524332:KIP524336 KSL524332:KSL524336 LCH524332:LCH524336 LMD524332:LMD524336 LVZ524332:LVZ524336 MFV524332:MFV524336 MPR524332:MPR524336 MZN524332:MZN524336 NJJ524332:NJJ524336 NTF524332:NTF524336 ODB524332:ODB524336 OMX524332:OMX524336 OWT524332:OWT524336 PGP524332:PGP524336 PQL524332:PQL524336 QAH524332:QAH524336 QKD524332:QKD524336 QTZ524332:QTZ524336 RDV524332:RDV524336 RNR524332:RNR524336 RXN524332:RXN524336 SHJ524332:SHJ524336 SRF524332:SRF524336 TBB524332:TBB524336 TKX524332:TKX524336 TUT524332:TUT524336 UEP524332:UEP524336 UOL524332:UOL524336 UYH524332:UYH524336 VID524332:VID524336 VRZ524332:VRZ524336 WBV524332:WBV524336 WLR524332:WLR524336 WVN524332:WVN524336 F589868:F589872 JB589868:JB589872 SX589868:SX589872 ACT589868:ACT589872 AMP589868:AMP589872 AWL589868:AWL589872 BGH589868:BGH589872 BQD589868:BQD589872 BZZ589868:BZZ589872 CJV589868:CJV589872 CTR589868:CTR589872 DDN589868:DDN589872 DNJ589868:DNJ589872 DXF589868:DXF589872 EHB589868:EHB589872 EQX589868:EQX589872 FAT589868:FAT589872 FKP589868:FKP589872 FUL589868:FUL589872 GEH589868:GEH589872 GOD589868:GOD589872 GXZ589868:GXZ589872 HHV589868:HHV589872 HRR589868:HRR589872 IBN589868:IBN589872 ILJ589868:ILJ589872 IVF589868:IVF589872 JFB589868:JFB589872 JOX589868:JOX589872 JYT589868:JYT589872 KIP589868:KIP589872 KSL589868:KSL589872 LCH589868:LCH589872 LMD589868:LMD589872 LVZ589868:LVZ589872 MFV589868:MFV589872 MPR589868:MPR589872 MZN589868:MZN589872 NJJ589868:NJJ589872 NTF589868:NTF589872 ODB589868:ODB589872 OMX589868:OMX589872 OWT589868:OWT589872 PGP589868:PGP589872 PQL589868:PQL589872 QAH589868:QAH589872 QKD589868:QKD589872 QTZ589868:QTZ589872 RDV589868:RDV589872 RNR589868:RNR589872 RXN589868:RXN589872 SHJ589868:SHJ589872 SRF589868:SRF589872 TBB589868:TBB589872 TKX589868:TKX589872 TUT589868:TUT589872 UEP589868:UEP589872 UOL589868:UOL589872 UYH589868:UYH589872 VID589868:VID589872 VRZ589868:VRZ589872 WBV589868:WBV589872 WLR589868:WLR589872 WVN589868:WVN589872 F655404:F655408 JB655404:JB655408 SX655404:SX655408 ACT655404:ACT655408 AMP655404:AMP655408 AWL655404:AWL655408 BGH655404:BGH655408 BQD655404:BQD655408 BZZ655404:BZZ655408 CJV655404:CJV655408 CTR655404:CTR655408 DDN655404:DDN655408 DNJ655404:DNJ655408 DXF655404:DXF655408 EHB655404:EHB655408 EQX655404:EQX655408 FAT655404:FAT655408 FKP655404:FKP655408 FUL655404:FUL655408 GEH655404:GEH655408 GOD655404:GOD655408 GXZ655404:GXZ655408 HHV655404:HHV655408 HRR655404:HRR655408 IBN655404:IBN655408 ILJ655404:ILJ655408 IVF655404:IVF655408 JFB655404:JFB655408 JOX655404:JOX655408 JYT655404:JYT655408 KIP655404:KIP655408 KSL655404:KSL655408 LCH655404:LCH655408 LMD655404:LMD655408 LVZ655404:LVZ655408 MFV655404:MFV655408 MPR655404:MPR655408 MZN655404:MZN655408 NJJ655404:NJJ655408 NTF655404:NTF655408 ODB655404:ODB655408 OMX655404:OMX655408 OWT655404:OWT655408 PGP655404:PGP655408 PQL655404:PQL655408 QAH655404:QAH655408 QKD655404:QKD655408 QTZ655404:QTZ655408 RDV655404:RDV655408 RNR655404:RNR655408 RXN655404:RXN655408 SHJ655404:SHJ655408 SRF655404:SRF655408 TBB655404:TBB655408 TKX655404:TKX655408 TUT655404:TUT655408 UEP655404:UEP655408 UOL655404:UOL655408 UYH655404:UYH655408 VID655404:VID655408 VRZ655404:VRZ655408 WBV655404:WBV655408 WLR655404:WLR655408 WVN655404:WVN655408 F720940:F720944 JB720940:JB720944 SX720940:SX720944 ACT720940:ACT720944 AMP720940:AMP720944 AWL720940:AWL720944 BGH720940:BGH720944 BQD720940:BQD720944 BZZ720940:BZZ720944 CJV720940:CJV720944 CTR720940:CTR720944 DDN720940:DDN720944 DNJ720940:DNJ720944 DXF720940:DXF720944 EHB720940:EHB720944 EQX720940:EQX720944 FAT720940:FAT720944 FKP720940:FKP720944 FUL720940:FUL720944 GEH720940:GEH720944 GOD720940:GOD720944 GXZ720940:GXZ720944 HHV720940:HHV720944 HRR720940:HRR720944 IBN720940:IBN720944 ILJ720940:ILJ720944 IVF720940:IVF720944 JFB720940:JFB720944 JOX720940:JOX720944 JYT720940:JYT720944 KIP720940:KIP720944 KSL720940:KSL720944 LCH720940:LCH720944 LMD720940:LMD720944 LVZ720940:LVZ720944 MFV720940:MFV720944 MPR720940:MPR720944 MZN720940:MZN720944 NJJ720940:NJJ720944 NTF720940:NTF720944 ODB720940:ODB720944 OMX720940:OMX720944 OWT720940:OWT720944 PGP720940:PGP720944 PQL720940:PQL720944 QAH720940:QAH720944 QKD720940:QKD720944 QTZ720940:QTZ720944 RDV720940:RDV720944 RNR720940:RNR720944 RXN720940:RXN720944 SHJ720940:SHJ720944 SRF720940:SRF720944 TBB720940:TBB720944 TKX720940:TKX720944 TUT720940:TUT720944 UEP720940:UEP720944 UOL720940:UOL720944 UYH720940:UYH720944 VID720940:VID720944 VRZ720940:VRZ720944 WBV720940:WBV720944 WLR720940:WLR720944 WVN720940:WVN720944 F786476:F786480 JB786476:JB786480 SX786476:SX786480 ACT786476:ACT786480 AMP786476:AMP786480 AWL786476:AWL786480 BGH786476:BGH786480 BQD786476:BQD786480 BZZ786476:BZZ786480 CJV786476:CJV786480 CTR786476:CTR786480 DDN786476:DDN786480 DNJ786476:DNJ786480 DXF786476:DXF786480 EHB786476:EHB786480 EQX786476:EQX786480 FAT786476:FAT786480 FKP786476:FKP786480 FUL786476:FUL786480 GEH786476:GEH786480 GOD786476:GOD786480 GXZ786476:GXZ786480 HHV786476:HHV786480 HRR786476:HRR786480 IBN786476:IBN786480 ILJ786476:ILJ786480 IVF786476:IVF786480 JFB786476:JFB786480 JOX786476:JOX786480 JYT786476:JYT786480 KIP786476:KIP786480 KSL786476:KSL786480 LCH786476:LCH786480 LMD786476:LMD786480 LVZ786476:LVZ786480 MFV786476:MFV786480 MPR786476:MPR786480 MZN786476:MZN786480 NJJ786476:NJJ786480 NTF786476:NTF786480 ODB786476:ODB786480 OMX786476:OMX786480 OWT786476:OWT786480 PGP786476:PGP786480 PQL786476:PQL786480 QAH786476:QAH786480 QKD786476:QKD786480 QTZ786476:QTZ786480 RDV786476:RDV786480 RNR786476:RNR786480 RXN786476:RXN786480 SHJ786476:SHJ786480 SRF786476:SRF786480 TBB786476:TBB786480 TKX786476:TKX786480 TUT786476:TUT786480 UEP786476:UEP786480 UOL786476:UOL786480 UYH786476:UYH786480 VID786476:VID786480 VRZ786476:VRZ786480 WBV786476:WBV786480 WLR786476:WLR786480 WVN786476:WVN786480 F852012:F852016 JB852012:JB852016 SX852012:SX852016 ACT852012:ACT852016 AMP852012:AMP852016 AWL852012:AWL852016 BGH852012:BGH852016 BQD852012:BQD852016 BZZ852012:BZZ852016 CJV852012:CJV852016 CTR852012:CTR852016 DDN852012:DDN852016 DNJ852012:DNJ852016 DXF852012:DXF852016 EHB852012:EHB852016 EQX852012:EQX852016 FAT852012:FAT852016 FKP852012:FKP852016 FUL852012:FUL852016 GEH852012:GEH852016 GOD852012:GOD852016 GXZ852012:GXZ852016 HHV852012:HHV852016 HRR852012:HRR852016 IBN852012:IBN852016 ILJ852012:ILJ852016 IVF852012:IVF852016 JFB852012:JFB852016 JOX852012:JOX852016 JYT852012:JYT852016 KIP852012:KIP852016 KSL852012:KSL852016 LCH852012:LCH852016 LMD852012:LMD852016 LVZ852012:LVZ852016 MFV852012:MFV852016 MPR852012:MPR852016 MZN852012:MZN852016 NJJ852012:NJJ852016 NTF852012:NTF852016 ODB852012:ODB852016 OMX852012:OMX852016 OWT852012:OWT852016 PGP852012:PGP852016 PQL852012:PQL852016 QAH852012:QAH852016 QKD852012:QKD852016 QTZ852012:QTZ852016 RDV852012:RDV852016 RNR852012:RNR852016 RXN852012:RXN852016 SHJ852012:SHJ852016 SRF852012:SRF852016 TBB852012:TBB852016 TKX852012:TKX852016 TUT852012:TUT852016 UEP852012:UEP852016 UOL852012:UOL852016 UYH852012:UYH852016 VID852012:VID852016 VRZ852012:VRZ852016 WBV852012:WBV852016 WLR852012:WLR852016 WVN852012:WVN852016 F917548:F917552 JB917548:JB917552 SX917548:SX917552 ACT917548:ACT917552 AMP917548:AMP917552 AWL917548:AWL917552 BGH917548:BGH917552 BQD917548:BQD917552 BZZ917548:BZZ917552 CJV917548:CJV917552 CTR917548:CTR917552 DDN917548:DDN917552 DNJ917548:DNJ917552 DXF917548:DXF917552 EHB917548:EHB917552 EQX917548:EQX917552 FAT917548:FAT917552 FKP917548:FKP917552 FUL917548:FUL917552 GEH917548:GEH917552 GOD917548:GOD917552 GXZ917548:GXZ917552 HHV917548:HHV917552 HRR917548:HRR917552 IBN917548:IBN917552 ILJ917548:ILJ917552 IVF917548:IVF917552 JFB917548:JFB917552 JOX917548:JOX917552 JYT917548:JYT917552 KIP917548:KIP917552 KSL917548:KSL917552 LCH917548:LCH917552 LMD917548:LMD917552 LVZ917548:LVZ917552 MFV917548:MFV917552 MPR917548:MPR917552 MZN917548:MZN917552 NJJ917548:NJJ917552 NTF917548:NTF917552 ODB917548:ODB917552 OMX917548:OMX917552 OWT917548:OWT917552 PGP917548:PGP917552 PQL917548:PQL917552 QAH917548:QAH917552 QKD917548:QKD917552 QTZ917548:QTZ917552 RDV917548:RDV917552 RNR917548:RNR917552 RXN917548:RXN917552 SHJ917548:SHJ917552 SRF917548:SRF917552 TBB917548:TBB917552 TKX917548:TKX917552 TUT917548:TUT917552 UEP917548:UEP917552 UOL917548:UOL917552 UYH917548:UYH917552 VID917548:VID917552 VRZ917548:VRZ917552 WBV917548:WBV917552 WLR917548:WLR917552 WVN917548:WVN917552 F983084:F983088 JB983084:JB983088 SX983084:SX983088 ACT983084:ACT983088 AMP983084:AMP983088 AWL983084:AWL983088 BGH983084:BGH983088 BQD983084:BQD983088 BZZ983084:BZZ983088 CJV983084:CJV983088 CTR983084:CTR983088 DDN983084:DDN983088 DNJ983084:DNJ983088 DXF983084:DXF983088 EHB983084:EHB983088 EQX983084:EQX983088 FAT983084:FAT983088 FKP983084:FKP983088 FUL983084:FUL983088 GEH983084:GEH983088 GOD983084:GOD983088 GXZ983084:GXZ983088 HHV983084:HHV983088 HRR983084:HRR983088 IBN983084:IBN983088 ILJ983084:ILJ983088 IVF983084:IVF983088 JFB983084:JFB983088 JOX983084:JOX983088 JYT983084:JYT983088 KIP983084:KIP983088 KSL983084:KSL983088 LCH983084:LCH983088 LMD983084:LMD983088 LVZ983084:LVZ983088 MFV983084:MFV983088 MPR983084:MPR983088 MZN983084:MZN983088 NJJ983084:NJJ983088 NTF983084:NTF983088 ODB983084:ODB983088 OMX983084:OMX983088 OWT983084:OWT983088 PGP983084:PGP983088 PQL983084:PQL983088 QAH983084:QAH983088 QKD983084:QKD983088 QTZ983084:QTZ983088 RDV983084:RDV983088 RNR983084:RNR983088 RXN983084:RXN983088 SHJ983084:SHJ983088 SRF983084:SRF983088 TBB983084:TBB983088 TKX983084:TKX983088 TUT983084:TUT983088 UEP983084:UEP983088 UOL983084:UOL983088 UYH983084:UYH983088 VID983084:VID983088 VRZ983084:VRZ983088 WBV983084:WBV983088 WLR983084:WLR983088 WVN983084:WVN983088" xr:uid="{00000000-0002-0000-0200-000001000000}"/>
    <dataValidation type="list" allowBlank="1" showInputMessage="1" showErrorMessage="1" sqref="F8:H9 JB8:JD9 SX8:SZ9 ACT8:ACV9 AMP8:AMR9 AWL8:AWN9 BGH8:BGJ9 BQD8:BQF9 BZZ8:CAB9 CJV8:CJX9 CTR8:CTT9 DDN8:DDP9 DNJ8:DNL9 DXF8:DXH9 EHB8:EHD9 EQX8:EQZ9 FAT8:FAV9 FKP8:FKR9 FUL8:FUN9 GEH8:GEJ9 GOD8:GOF9 GXZ8:GYB9 HHV8:HHX9 HRR8:HRT9 IBN8:IBP9 ILJ8:ILL9 IVF8:IVH9 JFB8:JFD9 JOX8:JOZ9 JYT8:JYV9 KIP8:KIR9 KSL8:KSN9 LCH8:LCJ9 LMD8:LMF9 LVZ8:LWB9 MFV8:MFX9 MPR8:MPT9 MZN8:MZP9 NJJ8:NJL9 NTF8:NTH9 ODB8:ODD9 OMX8:OMZ9 OWT8:OWV9 PGP8:PGR9 PQL8:PQN9 QAH8:QAJ9 QKD8:QKF9 QTZ8:QUB9 RDV8:RDX9 RNR8:RNT9 RXN8:RXP9 SHJ8:SHL9 SRF8:SRH9 TBB8:TBD9 TKX8:TKZ9 TUT8:TUV9 UEP8:UER9 UOL8:UON9 UYH8:UYJ9 VID8:VIF9 VRZ8:VSB9 WBV8:WBX9 WLR8:WLT9 WVN8:WVP9 F65544:H65545 JB65544:JD65545 SX65544:SZ65545 ACT65544:ACV65545 AMP65544:AMR65545 AWL65544:AWN65545 BGH65544:BGJ65545 BQD65544:BQF65545 BZZ65544:CAB65545 CJV65544:CJX65545 CTR65544:CTT65545 DDN65544:DDP65545 DNJ65544:DNL65545 DXF65544:DXH65545 EHB65544:EHD65545 EQX65544:EQZ65545 FAT65544:FAV65545 FKP65544:FKR65545 FUL65544:FUN65545 GEH65544:GEJ65545 GOD65544:GOF65545 GXZ65544:GYB65545 HHV65544:HHX65545 HRR65544:HRT65545 IBN65544:IBP65545 ILJ65544:ILL65545 IVF65544:IVH65545 JFB65544:JFD65545 JOX65544:JOZ65545 JYT65544:JYV65545 KIP65544:KIR65545 KSL65544:KSN65545 LCH65544:LCJ65545 LMD65544:LMF65545 LVZ65544:LWB65545 MFV65544:MFX65545 MPR65544:MPT65545 MZN65544:MZP65545 NJJ65544:NJL65545 NTF65544:NTH65545 ODB65544:ODD65545 OMX65544:OMZ65545 OWT65544:OWV65545 PGP65544:PGR65545 PQL65544:PQN65545 QAH65544:QAJ65545 QKD65544:QKF65545 QTZ65544:QUB65545 RDV65544:RDX65545 RNR65544:RNT65545 RXN65544:RXP65545 SHJ65544:SHL65545 SRF65544:SRH65545 TBB65544:TBD65545 TKX65544:TKZ65545 TUT65544:TUV65545 UEP65544:UER65545 UOL65544:UON65545 UYH65544:UYJ65545 VID65544:VIF65545 VRZ65544:VSB65545 WBV65544:WBX65545 WLR65544:WLT65545 WVN65544:WVP65545 F131080:H131081 JB131080:JD131081 SX131080:SZ131081 ACT131080:ACV131081 AMP131080:AMR131081 AWL131080:AWN131081 BGH131080:BGJ131081 BQD131080:BQF131081 BZZ131080:CAB131081 CJV131080:CJX131081 CTR131080:CTT131081 DDN131080:DDP131081 DNJ131080:DNL131081 DXF131080:DXH131081 EHB131080:EHD131081 EQX131080:EQZ131081 FAT131080:FAV131081 FKP131080:FKR131081 FUL131080:FUN131081 GEH131080:GEJ131081 GOD131080:GOF131081 GXZ131080:GYB131081 HHV131080:HHX131081 HRR131080:HRT131081 IBN131080:IBP131081 ILJ131080:ILL131081 IVF131080:IVH131081 JFB131080:JFD131081 JOX131080:JOZ131081 JYT131080:JYV131081 KIP131080:KIR131081 KSL131080:KSN131081 LCH131080:LCJ131081 LMD131080:LMF131081 LVZ131080:LWB131081 MFV131080:MFX131081 MPR131080:MPT131081 MZN131080:MZP131081 NJJ131080:NJL131081 NTF131080:NTH131081 ODB131080:ODD131081 OMX131080:OMZ131081 OWT131080:OWV131081 PGP131080:PGR131081 PQL131080:PQN131081 QAH131080:QAJ131081 QKD131080:QKF131081 QTZ131080:QUB131081 RDV131080:RDX131081 RNR131080:RNT131081 RXN131080:RXP131081 SHJ131080:SHL131081 SRF131080:SRH131081 TBB131080:TBD131081 TKX131080:TKZ131081 TUT131080:TUV131081 UEP131080:UER131081 UOL131080:UON131081 UYH131080:UYJ131081 VID131080:VIF131081 VRZ131080:VSB131081 WBV131080:WBX131081 WLR131080:WLT131081 WVN131080:WVP131081 F196616:H196617 JB196616:JD196617 SX196616:SZ196617 ACT196616:ACV196617 AMP196616:AMR196617 AWL196616:AWN196617 BGH196616:BGJ196617 BQD196616:BQF196617 BZZ196616:CAB196617 CJV196616:CJX196617 CTR196616:CTT196617 DDN196616:DDP196617 DNJ196616:DNL196617 DXF196616:DXH196617 EHB196616:EHD196617 EQX196616:EQZ196617 FAT196616:FAV196617 FKP196616:FKR196617 FUL196616:FUN196617 GEH196616:GEJ196617 GOD196616:GOF196617 GXZ196616:GYB196617 HHV196616:HHX196617 HRR196616:HRT196617 IBN196616:IBP196617 ILJ196616:ILL196617 IVF196616:IVH196617 JFB196616:JFD196617 JOX196616:JOZ196617 JYT196616:JYV196617 KIP196616:KIR196617 KSL196616:KSN196617 LCH196616:LCJ196617 LMD196616:LMF196617 LVZ196616:LWB196617 MFV196616:MFX196617 MPR196616:MPT196617 MZN196616:MZP196617 NJJ196616:NJL196617 NTF196616:NTH196617 ODB196616:ODD196617 OMX196616:OMZ196617 OWT196616:OWV196617 PGP196616:PGR196617 PQL196616:PQN196617 QAH196616:QAJ196617 QKD196616:QKF196617 QTZ196616:QUB196617 RDV196616:RDX196617 RNR196616:RNT196617 RXN196616:RXP196617 SHJ196616:SHL196617 SRF196616:SRH196617 TBB196616:TBD196617 TKX196616:TKZ196617 TUT196616:TUV196617 UEP196616:UER196617 UOL196616:UON196617 UYH196616:UYJ196617 VID196616:VIF196617 VRZ196616:VSB196617 WBV196616:WBX196617 WLR196616:WLT196617 WVN196616:WVP196617 F262152:H262153 JB262152:JD262153 SX262152:SZ262153 ACT262152:ACV262153 AMP262152:AMR262153 AWL262152:AWN262153 BGH262152:BGJ262153 BQD262152:BQF262153 BZZ262152:CAB262153 CJV262152:CJX262153 CTR262152:CTT262153 DDN262152:DDP262153 DNJ262152:DNL262153 DXF262152:DXH262153 EHB262152:EHD262153 EQX262152:EQZ262153 FAT262152:FAV262153 FKP262152:FKR262153 FUL262152:FUN262153 GEH262152:GEJ262153 GOD262152:GOF262153 GXZ262152:GYB262153 HHV262152:HHX262153 HRR262152:HRT262153 IBN262152:IBP262153 ILJ262152:ILL262153 IVF262152:IVH262153 JFB262152:JFD262153 JOX262152:JOZ262153 JYT262152:JYV262153 KIP262152:KIR262153 KSL262152:KSN262153 LCH262152:LCJ262153 LMD262152:LMF262153 LVZ262152:LWB262153 MFV262152:MFX262153 MPR262152:MPT262153 MZN262152:MZP262153 NJJ262152:NJL262153 NTF262152:NTH262153 ODB262152:ODD262153 OMX262152:OMZ262153 OWT262152:OWV262153 PGP262152:PGR262153 PQL262152:PQN262153 QAH262152:QAJ262153 QKD262152:QKF262153 QTZ262152:QUB262153 RDV262152:RDX262153 RNR262152:RNT262153 RXN262152:RXP262153 SHJ262152:SHL262153 SRF262152:SRH262153 TBB262152:TBD262153 TKX262152:TKZ262153 TUT262152:TUV262153 UEP262152:UER262153 UOL262152:UON262153 UYH262152:UYJ262153 VID262152:VIF262153 VRZ262152:VSB262153 WBV262152:WBX262153 WLR262152:WLT262153 WVN262152:WVP262153 F327688:H327689 JB327688:JD327689 SX327688:SZ327689 ACT327688:ACV327689 AMP327688:AMR327689 AWL327688:AWN327689 BGH327688:BGJ327689 BQD327688:BQF327689 BZZ327688:CAB327689 CJV327688:CJX327689 CTR327688:CTT327689 DDN327688:DDP327689 DNJ327688:DNL327689 DXF327688:DXH327689 EHB327688:EHD327689 EQX327688:EQZ327689 FAT327688:FAV327689 FKP327688:FKR327689 FUL327688:FUN327689 GEH327688:GEJ327689 GOD327688:GOF327689 GXZ327688:GYB327689 HHV327688:HHX327689 HRR327688:HRT327689 IBN327688:IBP327689 ILJ327688:ILL327689 IVF327688:IVH327689 JFB327688:JFD327689 JOX327688:JOZ327689 JYT327688:JYV327689 KIP327688:KIR327689 KSL327688:KSN327689 LCH327688:LCJ327689 LMD327688:LMF327689 LVZ327688:LWB327689 MFV327688:MFX327689 MPR327688:MPT327689 MZN327688:MZP327689 NJJ327688:NJL327689 NTF327688:NTH327689 ODB327688:ODD327689 OMX327688:OMZ327689 OWT327688:OWV327689 PGP327688:PGR327689 PQL327688:PQN327689 QAH327688:QAJ327689 QKD327688:QKF327689 QTZ327688:QUB327689 RDV327688:RDX327689 RNR327688:RNT327689 RXN327688:RXP327689 SHJ327688:SHL327689 SRF327688:SRH327689 TBB327688:TBD327689 TKX327688:TKZ327689 TUT327688:TUV327689 UEP327688:UER327689 UOL327688:UON327689 UYH327688:UYJ327689 VID327688:VIF327689 VRZ327688:VSB327689 WBV327688:WBX327689 WLR327688:WLT327689 WVN327688:WVP327689 F393224:H393225 JB393224:JD393225 SX393224:SZ393225 ACT393224:ACV393225 AMP393224:AMR393225 AWL393224:AWN393225 BGH393224:BGJ393225 BQD393224:BQF393225 BZZ393224:CAB393225 CJV393224:CJX393225 CTR393224:CTT393225 DDN393224:DDP393225 DNJ393224:DNL393225 DXF393224:DXH393225 EHB393224:EHD393225 EQX393224:EQZ393225 FAT393224:FAV393225 FKP393224:FKR393225 FUL393224:FUN393225 GEH393224:GEJ393225 GOD393224:GOF393225 GXZ393224:GYB393225 HHV393224:HHX393225 HRR393224:HRT393225 IBN393224:IBP393225 ILJ393224:ILL393225 IVF393224:IVH393225 JFB393224:JFD393225 JOX393224:JOZ393225 JYT393224:JYV393225 KIP393224:KIR393225 KSL393224:KSN393225 LCH393224:LCJ393225 LMD393224:LMF393225 LVZ393224:LWB393225 MFV393224:MFX393225 MPR393224:MPT393225 MZN393224:MZP393225 NJJ393224:NJL393225 NTF393224:NTH393225 ODB393224:ODD393225 OMX393224:OMZ393225 OWT393224:OWV393225 PGP393224:PGR393225 PQL393224:PQN393225 QAH393224:QAJ393225 QKD393224:QKF393225 QTZ393224:QUB393225 RDV393224:RDX393225 RNR393224:RNT393225 RXN393224:RXP393225 SHJ393224:SHL393225 SRF393224:SRH393225 TBB393224:TBD393225 TKX393224:TKZ393225 TUT393224:TUV393225 UEP393224:UER393225 UOL393224:UON393225 UYH393224:UYJ393225 VID393224:VIF393225 VRZ393224:VSB393225 WBV393224:WBX393225 WLR393224:WLT393225 WVN393224:WVP393225 F458760:H458761 JB458760:JD458761 SX458760:SZ458761 ACT458760:ACV458761 AMP458760:AMR458761 AWL458760:AWN458761 BGH458760:BGJ458761 BQD458760:BQF458761 BZZ458760:CAB458761 CJV458760:CJX458761 CTR458760:CTT458761 DDN458760:DDP458761 DNJ458760:DNL458761 DXF458760:DXH458761 EHB458760:EHD458761 EQX458760:EQZ458761 FAT458760:FAV458761 FKP458760:FKR458761 FUL458760:FUN458761 GEH458760:GEJ458761 GOD458760:GOF458761 GXZ458760:GYB458761 HHV458760:HHX458761 HRR458760:HRT458761 IBN458760:IBP458761 ILJ458760:ILL458761 IVF458760:IVH458761 JFB458760:JFD458761 JOX458760:JOZ458761 JYT458760:JYV458761 KIP458760:KIR458761 KSL458760:KSN458761 LCH458760:LCJ458761 LMD458760:LMF458761 LVZ458760:LWB458761 MFV458760:MFX458761 MPR458760:MPT458761 MZN458760:MZP458761 NJJ458760:NJL458761 NTF458760:NTH458761 ODB458760:ODD458761 OMX458760:OMZ458761 OWT458760:OWV458761 PGP458760:PGR458761 PQL458760:PQN458761 QAH458760:QAJ458761 QKD458760:QKF458761 QTZ458760:QUB458761 RDV458760:RDX458761 RNR458760:RNT458761 RXN458760:RXP458761 SHJ458760:SHL458761 SRF458760:SRH458761 TBB458760:TBD458761 TKX458760:TKZ458761 TUT458760:TUV458761 UEP458760:UER458761 UOL458760:UON458761 UYH458760:UYJ458761 VID458760:VIF458761 VRZ458760:VSB458761 WBV458760:WBX458761 WLR458760:WLT458761 WVN458760:WVP458761 F524296:H524297 JB524296:JD524297 SX524296:SZ524297 ACT524296:ACV524297 AMP524296:AMR524297 AWL524296:AWN524297 BGH524296:BGJ524297 BQD524296:BQF524297 BZZ524296:CAB524297 CJV524296:CJX524297 CTR524296:CTT524297 DDN524296:DDP524297 DNJ524296:DNL524297 DXF524296:DXH524297 EHB524296:EHD524297 EQX524296:EQZ524297 FAT524296:FAV524297 FKP524296:FKR524297 FUL524296:FUN524297 GEH524296:GEJ524297 GOD524296:GOF524297 GXZ524296:GYB524297 HHV524296:HHX524297 HRR524296:HRT524297 IBN524296:IBP524297 ILJ524296:ILL524297 IVF524296:IVH524297 JFB524296:JFD524297 JOX524296:JOZ524297 JYT524296:JYV524297 KIP524296:KIR524297 KSL524296:KSN524297 LCH524296:LCJ524297 LMD524296:LMF524297 LVZ524296:LWB524297 MFV524296:MFX524297 MPR524296:MPT524297 MZN524296:MZP524297 NJJ524296:NJL524297 NTF524296:NTH524297 ODB524296:ODD524297 OMX524296:OMZ524297 OWT524296:OWV524297 PGP524296:PGR524297 PQL524296:PQN524297 QAH524296:QAJ524297 QKD524296:QKF524297 QTZ524296:QUB524297 RDV524296:RDX524297 RNR524296:RNT524297 RXN524296:RXP524297 SHJ524296:SHL524297 SRF524296:SRH524297 TBB524296:TBD524297 TKX524296:TKZ524297 TUT524296:TUV524297 UEP524296:UER524297 UOL524296:UON524297 UYH524296:UYJ524297 VID524296:VIF524297 VRZ524296:VSB524297 WBV524296:WBX524297 WLR524296:WLT524297 WVN524296:WVP524297 F589832:H589833 JB589832:JD589833 SX589832:SZ589833 ACT589832:ACV589833 AMP589832:AMR589833 AWL589832:AWN589833 BGH589832:BGJ589833 BQD589832:BQF589833 BZZ589832:CAB589833 CJV589832:CJX589833 CTR589832:CTT589833 DDN589832:DDP589833 DNJ589832:DNL589833 DXF589832:DXH589833 EHB589832:EHD589833 EQX589832:EQZ589833 FAT589832:FAV589833 FKP589832:FKR589833 FUL589832:FUN589833 GEH589832:GEJ589833 GOD589832:GOF589833 GXZ589832:GYB589833 HHV589832:HHX589833 HRR589832:HRT589833 IBN589832:IBP589833 ILJ589832:ILL589833 IVF589832:IVH589833 JFB589832:JFD589833 JOX589832:JOZ589833 JYT589832:JYV589833 KIP589832:KIR589833 KSL589832:KSN589833 LCH589832:LCJ589833 LMD589832:LMF589833 LVZ589832:LWB589833 MFV589832:MFX589833 MPR589832:MPT589833 MZN589832:MZP589833 NJJ589832:NJL589833 NTF589832:NTH589833 ODB589832:ODD589833 OMX589832:OMZ589833 OWT589832:OWV589833 PGP589832:PGR589833 PQL589832:PQN589833 QAH589832:QAJ589833 QKD589832:QKF589833 QTZ589832:QUB589833 RDV589832:RDX589833 RNR589832:RNT589833 RXN589832:RXP589833 SHJ589832:SHL589833 SRF589832:SRH589833 TBB589832:TBD589833 TKX589832:TKZ589833 TUT589832:TUV589833 UEP589832:UER589833 UOL589832:UON589833 UYH589832:UYJ589833 VID589832:VIF589833 VRZ589832:VSB589833 WBV589832:WBX589833 WLR589832:WLT589833 WVN589832:WVP589833 F655368:H655369 JB655368:JD655369 SX655368:SZ655369 ACT655368:ACV655369 AMP655368:AMR655369 AWL655368:AWN655369 BGH655368:BGJ655369 BQD655368:BQF655369 BZZ655368:CAB655369 CJV655368:CJX655369 CTR655368:CTT655369 DDN655368:DDP655369 DNJ655368:DNL655369 DXF655368:DXH655369 EHB655368:EHD655369 EQX655368:EQZ655369 FAT655368:FAV655369 FKP655368:FKR655369 FUL655368:FUN655369 GEH655368:GEJ655369 GOD655368:GOF655369 GXZ655368:GYB655369 HHV655368:HHX655369 HRR655368:HRT655369 IBN655368:IBP655369 ILJ655368:ILL655369 IVF655368:IVH655369 JFB655368:JFD655369 JOX655368:JOZ655369 JYT655368:JYV655369 KIP655368:KIR655369 KSL655368:KSN655369 LCH655368:LCJ655369 LMD655368:LMF655369 LVZ655368:LWB655369 MFV655368:MFX655369 MPR655368:MPT655369 MZN655368:MZP655369 NJJ655368:NJL655369 NTF655368:NTH655369 ODB655368:ODD655369 OMX655368:OMZ655369 OWT655368:OWV655369 PGP655368:PGR655369 PQL655368:PQN655369 QAH655368:QAJ655369 QKD655368:QKF655369 QTZ655368:QUB655369 RDV655368:RDX655369 RNR655368:RNT655369 RXN655368:RXP655369 SHJ655368:SHL655369 SRF655368:SRH655369 TBB655368:TBD655369 TKX655368:TKZ655369 TUT655368:TUV655369 UEP655368:UER655369 UOL655368:UON655369 UYH655368:UYJ655369 VID655368:VIF655369 VRZ655368:VSB655369 WBV655368:WBX655369 WLR655368:WLT655369 WVN655368:WVP655369 F720904:H720905 JB720904:JD720905 SX720904:SZ720905 ACT720904:ACV720905 AMP720904:AMR720905 AWL720904:AWN720905 BGH720904:BGJ720905 BQD720904:BQF720905 BZZ720904:CAB720905 CJV720904:CJX720905 CTR720904:CTT720905 DDN720904:DDP720905 DNJ720904:DNL720905 DXF720904:DXH720905 EHB720904:EHD720905 EQX720904:EQZ720905 FAT720904:FAV720905 FKP720904:FKR720905 FUL720904:FUN720905 GEH720904:GEJ720905 GOD720904:GOF720905 GXZ720904:GYB720905 HHV720904:HHX720905 HRR720904:HRT720905 IBN720904:IBP720905 ILJ720904:ILL720905 IVF720904:IVH720905 JFB720904:JFD720905 JOX720904:JOZ720905 JYT720904:JYV720905 KIP720904:KIR720905 KSL720904:KSN720905 LCH720904:LCJ720905 LMD720904:LMF720905 LVZ720904:LWB720905 MFV720904:MFX720905 MPR720904:MPT720905 MZN720904:MZP720905 NJJ720904:NJL720905 NTF720904:NTH720905 ODB720904:ODD720905 OMX720904:OMZ720905 OWT720904:OWV720905 PGP720904:PGR720905 PQL720904:PQN720905 QAH720904:QAJ720905 QKD720904:QKF720905 QTZ720904:QUB720905 RDV720904:RDX720905 RNR720904:RNT720905 RXN720904:RXP720905 SHJ720904:SHL720905 SRF720904:SRH720905 TBB720904:TBD720905 TKX720904:TKZ720905 TUT720904:TUV720905 UEP720904:UER720905 UOL720904:UON720905 UYH720904:UYJ720905 VID720904:VIF720905 VRZ720904:VSB720905 WBV720904:WBX720905 WLR720904:WLT720905 WVN720904:WVP720905 F786440:H786441 JB786440:JD786441 SX786440:SZ786441 ACT786440:ACV786441 AMP786440:AMR786441 AWL786440:AWN786441 BGH786440:BGJ786441 BQD786440:BQF786441 BZZ786440:CAB786441 CJV786440:CJX786441 CTR786440:CTT786441 DDN786440:DDP786441 DNJ786440:DNL786441 DXF786440:DXH786441 EHB786440:EHD786441 EQX786440:EQZ786441 FAT786440:FAV786441 FKP786440:FKR786441 FUL786440:FUN786441 GEH786440:GEJ786441 GOD786440:GOF786441 GXZ786440:GYB786441 HHV786440:HHX786441 HRR786440:HRT786441 IBN786440:IBP786441 ILJ786440:ILL786441 IVF786440:IVH786441 JFB786440:JFD786441 JOX786440:JOZ786441 JYT786440:JYV786441 KIP786440:KIR786441 KSL786440:KSN786441 LCH786440:LCJ786441 LMD786440:LMF786441 LVZ786440:LWB786441 MFV786440:MFX786441 MPR786440:MPT786441 MZN786440:MZP786441 NJJ786440:NJL786441 NTF786440:NTH786441 ODB786440:ODD786441 OMX786440:OMZ786441 OWT786440:OWV786441 PGP786440:PGR786441 PQL786440:PQN786441 QAH786440:QAJ786441 QKD786440:QKF786441 QTZ786440:QUB786441 RDV786440:RDX786441 RNR786440:RNT786441 RXN786440:RXP786441 SHJ786440:SHL786441 SRF786440:SRH786441 TBB786440:TBD786441 TKX786440:TKZ786441 TUT786440:TUV786441 UEP786440:UER786441 UOL786440:UON786441 UYH786440:UYJ786441 VID786440:VIF786441 VRZ786440:VSB786441 WBV786440:WBX786441 WLR786440:WLT786441 WVN786440:WVP786441 F851976:H851977 JB851976:JD851977 SX851976:SZ851977 ACT851976:ACV851977 AMP851976:AMR851977 AWL851976:AWN851977 BGH851976:BGJ851977 BQD851976:BQF851977 BZZ851976:CAB851977 CJV851976:CJX851977 CTR851976:CTT851977 DDN851976:DDP851977 DNJ851976:DNL851977 DXF851976:DXH851977 EHB851976:EHD851977 EQX851976:EQZ851977 FAT851976:FAV851977 FKP851976:FKR851977 FUL851976:FUN851977 GEH851976:GEJ851977 GOD851976:GOF851977 GXZ851976:GYB851977 HHV851976:HHX851977 HRR851976:HRT851977 IBN851976:IBP851977 ILJ851976:ILL851977 IVF851976:IVH851977 JFB851976:JFD851977 JOX851976:JOZ851977 JYT851976:JYV851977 KIP851976:KIR851977 KSL851976:KSN851977 LCH851976:LCJ851977 LMD851976:LMF851977 LVZ851976:LWB851977 MFV851976:MFX851977 MPR851976:MPT851977 MZN851976:MZP851977 NJJ851976:NJL851977 NTF851976:NTH851977 ODB851976:ODD851977 OMX851976:OMZ851977 OWT851976:OWV851977 PGP851976:PGR851977 PQL851976:PQN851977 QAH851976:QAJ851977 QKD851976:QKF851977 QTZ851976:QUB851977 RDV851976:RDX851977 RNR851976:RNT851977 RXN851976:RXP851977 SHJ851976:SHL851977 SRF851976:SRH851977 TBB851976:TBD851977 TKX851976:TKZ851977 TUT851976:TUV851977 UEP851976:UER851977 UOL851976:UON851977 UYH851976:UYJ851977 VID851976:VIF851977 VRZ851976:VSB851977 WBV851976:WBX851977 WLR851976:WLT851977 WVN851976:WVP851977 F917512:H917513 JB917512:JD917513 SX917512:SZ917513 ACT917512:ACV917513 AMP917512:AMR917513 AWL917512:AWN917513 BGH917512:BGJ917513 BQD917512:BQF917513 BZZ917512:CAB917513 CJV917512:CJX917513 CTR917512:CTT917513 DDN917512:DDP917513 DNJ917512:DNL917513 DXF917512:DXH917513 EHB917512:EHD917513 EQX917512:EQZ917513 FAT917512:FAV917513 FKP917512:FKR917513 FUL917512:FUN917513 GEH917512:GEJ917513 GOD917512:GOF917513 GXZ917512:GYB917513 HHV917512:HHX917513 HRR917512:HRT917513 IBN917512:IBP917513 ILJ917512:ILL917513 IVF917512:IVH917513 JFB917512:JFD917513 JOX917512:JOZ917513 JYT917512:JYV917513 KIP917512:KIR917513 KSL917512:KSN917513 LCH917512:LCJ917513 LMD917512:LMF917513 LVZ917512:LWB917513 MFV917512:MFX917513 MPR917512:MPT917513 MZN917512:MZP917513 NJJ917512:NJL917513 NTF917512:NTH917513 ODB917512:ODD917513 OMX917512:OMZ917513 OWT917512:OWV917513 PGP917512:PGR917513 PQL917512:PQN917513 QAH917512:QAJ917513 QKD917512:QKF917513 QTZ917512:QUB917513 RDV917512:RDX917513 RNR917512:RNT917513 RXN917512:RXP917513 SHJ917512:SHL917513 SRF917512:SRH917513 TBB917512:TBD917513 TKX917512:TKZ917513 TUT917512:TUV917513 UEP917512:UER917513 UOL917512:UON917513 UYH917512:UYJ917513 VID917512:VIF917513 VRZ917512:VSB917513 WBV917512:WBX917513 WLR917512:WLT917513 WVN917512:WVP917513 F983048:H983049 JB983048:JD983049 SX983048:SZ983049 ACT983048:ACV983049 AMP983048:AMR983049 AWL983048:AWN983049 BGH983048:BGJ983049 BQD983048:BQF983049 BZZ983048:CAB983049 CJV983048:CJX983049 CTR983048:CTT983049 DDN983048:DDP983049 DNJ983048:DNL983049 DXF983048:DXH983049 EHB983048:EHD983049 EQX983048:EQZ983049 FAT983048:FAV983049 FKP983048:FKR983049 FUL983048:FUN983049 GEH983048:GEJ983049 GOD983048:GOF983049 GXZ983048:GYB983049 HHV983048:HHX983049 HRR983048:HRT983049 IBN983048:IBP983049 ILJ983048:ILL983049 IVF983048:IVH983049 JFB983048:JFD983049 JOX983048:JOZ983049 JYT983048:JYV983049 KIP983048:KIR983049 KSL983048:KSN983049 LCH983048:LCJ983049 LMD983048:LMF983049 LVZ983048:LWB983049 MFV983048:MFX983049 MPR983048:MPT983049 MZN983048:MZP983049 NJJ983048:NJL983049 NTF983048:NTH983049 ODB983048:ODD983049 OMX983048:OMZ983049 OWT983048:OWV983049 PGP983048:PGR983049 PQL983048:PQN983049 QAH983048:QAJ983049 QKD983048:QKF983049 QTZ983048:QUB983049 RDV983048:RDX983049 RNR983048:RNT983049 RXN983048:RXP983049 SHJ983048:SHL983049 SRF983048:SRH983049 TBB983048:TBD983049 TKX983048:TKZ983049 TUT983048:TUV983049 UEP983048:UER983049 UOL983048:UON983049 UYH983048:UYJ983049 VID983048:VIF983049 VRZ983048:VSB983049 WBV983048:WBX983049 WLR983048:WLT983049 WVN983048:WVP983049" xr:uid="{00000000-0002-0000-0200-000002000000}">
      <formula1>$S$13:$S$19</formula1>
    </dataValidation>
  </dataValidations>
  <printOptions horizontalCentered="1"/>
  <pageMargins left="0.59055118110236227" right="0.19685039370078741" top="0.55118110236220474" bottom="0.39370078740157483" header="0.51181102362204722" footer="0.51181102362204722"/>
  <pageSetup paperSize="9" scale="69" orientation="portrait" r:id="rId1"/>
  <headerFooter alignWithMargins="0">
    <oddFooter>&amp;L&amp;D&amp;R&amp;F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Orçamento</vt:lpstr>
      <vt:lpstr>Cronograma Físico-Financeiro</vt:lpstr>
      <vt:lpstr>BDI - TCU</vt:lpstr>
      <vt:lpstr>'BDI - TCU'!Area_de_impressao</vt:lpstr>
      <vt:lpstr>'Cronograma Físico-Financeiro'!Area_de_impressao</vt:lpstr>
      <vt:lpstr>Orçamento!Area_de_impressao</vt:lpstr>
      <vt:lpstr>iv</vt:lpstr>
      <vt:lpstr>'Cronograma Físico-Financeiro'!Titulos_de_impressao</vt:lpstr>
      <vt:lpstr>Orçamento!Titulos_de_impressao</vt:lpstr>
    </vt:vector>
  </TitlesOfParts>
  <Company>Alternativa Certa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Andre Spies</dc:creator>
  <cp:lastModifiedBy>Maiquel</cp:lastModifiedBy>
  <cp:lastPrinted>2020-11-12T18:55:09Z</cp:lastPrinted>
  <dcterms:created xsi:type="dcterms:W3CDTF">2000-02-29T12:26:59Z</dcterms:created>
  <dcterms:modified xsi:type="dcterms:W3CDTF">2020-11-13T14:29:53Z</dcterms:modified>
</cp:coreProperties>
</file>